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8_{84D8E1FA-ECFC-4C2B-B073-333BA3B1A1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Planilha2!$B$4:$R$61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P47" i="7" s="1"/>
  <c r="N48" i="7"/>
  <c r="P48" i="7" s="1"/>
  <c r="N49" i="7"/>
  <c r="N51" i="7"/>
  <c r="N52" i="7"/>
  <c r="P52" i="7" s="1"/>
  <c r="P53" i="7"/>
  <c r="N56" i="7"/>
  <c r="N57" i="7"/>
  <c r="P57" i="7" s="1"/>
  <c r="N58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P24" i="7"/>
  <c r="N26" i="7"/>
  <c r="P26" i="7" s="1"/>
  <c r="P27" i="7"/>
  <c r="N28" i="7"/>
  <c r="N29" i="7"/>
  <c r="P29" i="7" s="1"/>
  <c r="N30" i="7"/>
  <c r="P30" i="7" s="1"/>
  <c r="N31" i="7"/>
  <c r="P31" i="7" s="1"/>
  <c r="P32" i="7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<sst xmlns="http://schemas.openxmlformats.org/spreadsheetml/2006/main" count="301" uniqueCount="135">
  <si>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</si>
  <si>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</si>
  <si>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</si>
  <si>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</si>
  <si>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</si>
  <si>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</si>
  <si>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</si>
  <si>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</si>
  <si>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</si>
  <si>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</si>
  <si>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</si>
  <si>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</si>
  <si>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</si>
  <si>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</si>
  <si>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</si>
  <si>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</si>
  <si>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</si>
  <si>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</si>
  <si>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</si>
  <si>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</si>
  <si>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</si>
  <si>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</si>
  <si>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</si>
  <si>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</si>
  <si>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</si>
  <si>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</si>
  <si>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</si>
  <si>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</si>
  <si>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</si>
  <si>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</si>
  <si>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</si>
  <si>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</si>
  <si>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</si>
  <si>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</si>
  <si>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</si>
  <si>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</si>
  <si>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</si>
  <si>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</si>
  <si>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</si>
  <si>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</si>
  <si>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</si>
  <si>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</si>
  <si>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</si>
  <si>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</si>
  <si>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</si>
  <si>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</si>
  <si>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</si>
  <si>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</si>
  <si>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</si>
  <si>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</si>
  <si>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</si>
  <si>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</si>
  <si>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</si>
  <si>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</si>
  <si>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</si>
  <si>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</si>
  <si>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</si>
  <si>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</si>
  <si>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</si>
  <si>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</si>
  <si>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</si>
  <si>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</si>
  <si>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</si>
  <si>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</si>
  <si>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</si>
  <si>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</si>
  <si>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</si>
  <si>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</si>
  <si>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</si>
  <si>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</si>
  <si>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</si>
  <si>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</si>
  <si>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</si>
  <si>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</si>
  <si>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</si>
  <si>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</si>
  <si>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</si>
  <si>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</si>
  <si>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</si>
  <si>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</si>
  <si>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</si>
  <si>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</si>
  <si>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</si>
  <si>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</si>
  <si>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</si>
  <si>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</si>
  <si>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</si>
  <si>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</si>
  <si>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</si>
  <si>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</si>
  <si>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</si>
  <si>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</si>
  <si>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</si>
  <si>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</si>
  <si>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</si>
  <si>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</si>
  <si>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</si>
  <si>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</si>
  <si>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</si>
  <si>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</si>
  <si>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</si>
  <si>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</si>
  <si>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</si>
  <si>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</si>
  <si>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</si>
  <si>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</si>
  <si>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</si>
  <si>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</si>
  <si>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</si>
  <si>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</si>
  <si>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</si>
  <si>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</si>
  <si>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</si>
  <si>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</si>
  <si>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</si>
  <si>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</si>
  <si>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</si>
  <si>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</si>
  <si>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</si>
  <si>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</si>
  <si>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</si>
  <si>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</si>
  <si>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</si>
  <si>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</si>
  <si>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</si>
  <si>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</si>
  <si>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</si>
  <si>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</si>
  <si>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</si>
  <si>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</si>
  <si>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</si>
  <si>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</si>
  <si>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</si>
  <si>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</si>
  <si>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 xml:space="preserve">NOVEMBRO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</si>
</sst>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" zoomScale="60" zoomScaleNormal="100" workbookViewId="0">
      <selection activeCell="P60" sqref="P60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03" t="s">
        <v>134</v>
      </c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187.23</v>
      </c>
      <c r="M7" s="150"/>
      <c r="N7" s="151">
        <v>3583.67</v>
      </c>
      <c r="O7" s="152">
        <v>378.39</v>
      </c>
      <c r="P7" s="153">
        <v>3205.28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v>5201.95</v>
      </c>
      <c r="O8" s="155">
        <v>2265.88</v>
      </c>
      <c r="P8" s="157">
        <v>2936.07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4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1919.52</v>
      </c>
      <c r="L14" s="137">
        <v>441.49</v>
      </c>
      <c r="M14" s="138">
        <v>1394.75</v>
      </c>
      <c r="N14" s="139">
        <v>3755.76</v>
      </c>
      <c r="O14" s="138">
        <v>400.13</v>
      </c>
      <c r="P14" s="140">
        <f>Tabela44[[#This Row],[Salario Bruto]]-Tabela44[[#This Row],[Descontos]]</f>
        <v>3355.63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416.28</v>
      </c>
      <c r="M15" s="134"/>
      <c r="N15" s="135">
        <f>SUM(Tabela44[[#This Row],[Salario Base]:[Gratificação]])</f>
        <v>7967.9</v>
      </c>
      <c r="O15" s="134">
        <v>3611.71</v>
      </c>
      <c r="P15" s="136">
        <f>Tabela44[[#This Row],[Salario Bruto]]-Tabela44[[#This Row],[Descontos]]</f>
        <v>4356.1899999999996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4966.4399999999996</v>
      </c>
      <c r="L16" s="137">
        <v>1623.81</v>
      </c>
      <c r="M16" s="137"/>
      <c r="N16" s="135">
        <f>SUM(Tabela44[[#This Row],[Salario Base]:[Gratificação]])</f>
        <v>6590.25</v>
      </c>
      <c r="O16" s="138">
        <v>1715.21</v>
      </c>
      <c r="P16" s="140">
        <v>4875.04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1039.6400000000001</v>
      </c>
      <c r="L17" s="133">
        <v>401.55</v>
      </c>
      <c r="M17" s="134">
        <v>2324.59</v>
      </c>
      <c r="N17" s="135">
        <v>3765.78</v>
      </c>
      <c r="O17" s="134">
        <v>978.83</v>
      </c>
      <c r="P17" s="136">
        <f>Tabela44[[#This Row],[Salario Bruto]]-Tabela44[[#This Row],[Descontos]]</f>
        <v>2786.9500000000003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3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1036.54</v>
      </c>
      <c r="L18" s="137">
        <v>250.5</v>
      </c>
      <c r="M18" s="138">
        <v>1394.75</v>
      </c>
      <c r="N18" s="139">
        <v>2681.79</v>
      </c>
      <c r="O18" s="138">
        <v>780.92</v>
      </c>
      <c r="P18" s="140">
        <f>Tabela44[[#This Row],[Salario Bruto]]-Tabela44[[#This Row],[Descontos]]</f>
        <v>1900.87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>
        <v>9</v>
      </c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2925.65</v>
      </c>
      <c r="L19" s="133">
        <v>131.65</v>
      </c>
      <c r="M19" s="133"/>
      <c r="N19" s="135">
        <f>SUM(Tabela44[[#This Row],[Salario Base]:[Gratificação]])</f>
        <v>3057.3</v>
      </c>
      <c r="O19" s="134">
        <v>275.55</v>
      </c>
      <c r="P19" s="136">
        <f>Tabela44[[#This Row],[Salario Bruto]]-Tabela44[[#This Row],[Descontos]]</f>
        <v>2781.75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10152.73</v>
      </c>
      <c r="L20" s="137">
        <v>559.66999999999996</v>
      </c>
      <c r="M20" s="138">
        <v>2324.59</v>
      </c>
      <c r="N20" s="139">
        <f>SUM(Tabela44[[#This Row],[Salario Base]:[Gratificação]])</f>
        <v>13036.99</v>
      </c>
      <c r="O20" s="138">
        <v>4856.3500000000004</v>
      </c>
      <c r="P20" s="140">
        <f>Tabela44[[#This Row],[Salario Bruto]]-Tabela44[[#This Row],[Descontos]]</f>
        <v>8180.6399999999994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3644.82</v>
      </c>
      <c r="L21" s="133">
        <v>200.92</v>
      </c>
      <c r="M21" s="134">
        <v>800</v>
      </c>
      <c r="N21" s="135">
        <f>SUM(Tabela44[[#This Row],[Salario Base]:[Gratificação]])</f>
        <v>4645.74</v>
      </c>
      <c r="O21" s="134">
        <v>2151.4</v>
      </c>
      <c r="P21" s="136">
        <f>Tabela44[[#This Row],[Salario Bruto]]-Tabela44[[#This Row],[Descontos]]</f>
        <v>2494.3399999999997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401.55</v>
      </c>
      <c r="M22" s="138">
        <v>2324.59</v>
      </c>
      <c r="N22" s="139">
        <f>SUM(Tabela44[[#This Row],[Salario Base]:[Gratificação]])</f>
        <v>5359.2300000000005</v>
      </c>
      <c r="O22" s="138">
        <v>824.07</v>
      </c>
      <c r="P22" s="140">
        <f>Tabela44[[#This Row],[Salario Bruto]]-Tabela44[[#This Row],[Descontos]]</f>
        <v>4535.1600000000008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4226.54</v>
      </c>
      <c r="L23" s="133">
        <v>567.79999999999995</v>
      </c>
      <c r="M23" s="134">
        <v>2324.59</v>
      </c>
      <c r="N23" s="135">
        <f>SUM(Tabela44[[#This Row],[Salario Base]:[Gratificação]])</f>
        <v>7118.93</v>
      </c>
      <c r="O23" s="134">
        <v>3212.26</v>
      </c>
      <c r="P23" s="136">
        <f>Tabela44[[#This Row],[Salario Bruto]]-Tabela44[[#This Row],[Descontos]]</f>
        <v>3906.67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115</v>
      </c>
      <c r="G24" s="46" t="s">
        <v>103</v>
      </c>
      <c r="H24" s="48">
        <v>6</v>
      </c>
      <c r="I24" s="177"/>
      <c r="J24" s="177" t="s">
        <v>67</v>
      </c>
      <c r="K24" s="137"/>
      <c r="L24" s="137"/>
      <c r="M24" s="138"/>
      <c r="N24" s="139"/>
      <c r="O24" s="138"/>
      <c r="P24" s="140">
        <f>Tabela44[[#This Row],[Salario Bruto]]-Tabela44[[#This Row],[Descontos]]</f>
        <v>0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2402.23</v>
      </c>
      <c r="L25" s="133">
        <v>372.64</v>
      </c>
      <c r="M25" s="134">
        <v>800</v>
      </c>
      <c r="N25" s="135">
        <v>3574.87</v>
      </c>
      <c r="O25" s="134">
        <v>329.49</v>
      </c>
      <c r="P25" s="136">
        <v>3245.38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200.92</v>
      </c>
      <c r="M26" s="138">
        <v>800</v>
      </c>
      <c r="N26" s="139">
        <f>SUM(Tabela44[[#This Row],[Salario Base]:[Gratificação]])</f>
        <v>4645.74</v>
      </c>
      <c r="O26" s="138">
        <v>677.73</v>
      </c>
      <c r="P26" s="140">
        <f>Tabela44[[#This Row],[Salario Bruto]]-Tabela44[[#This Row],[Descontos]]</f>
        <v>3968.0099999999998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110</v>
      </c>
      <c r="J27" s="176" t="str">
        <f t="shared" si="0"/>
        <v>CONCURSADO</v>
      </c>
      <c r="K27" s="133">
        <v>4954.62</v>
      </c>
      <c r="L27" s="133">
        <v>1650.76</v>
      </c>
      <c r="M27" s="134">
        <v>2324.59</v>
      </c>
      <c r="N27" s="135">
        <v>8929.9699999999993</v>
      </c>
      <c r="O27" s="134">
        <v>3285.63</v>
      </c>
      <c r="P27" s="136">
        <f>Tabela44[[#This Row],[Salario Bruto]]-Tabela44[[#This Row],[Descontos]]</f>
        <v>5644.3399999999992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1554.51</v>
      </c>
      <c r="L28" s="137">
        <v>301.01</v>
      </c>
      <c r="M28" s="137"/>
      <c r="N28" s="139">
        <f>SUM(Tabela44[[#This Row],[Salario Base]:[Gratificação]])</f>
        <v>1855.52</v>
      </c>
      <c r="O28" s="138">
        <v>120.13</v>
      </c>
      <c r="P28" s="140">
        <v>1735.69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111</v>
      </c>
      <c r="J29" s="176" t="s">
        <v>67</v>
      </c>
      <c r="K29" s="133">
        <v>2633.09</v>
      </c>
      <c r="L29" s="133">
        <v>408.46</v>
      </c>
      <c r="M29" s="134">
        <v>2324.59</v>
      </c>
      <c r="N29" s="135">
        <f>SUM(Tabela44[[#This Row],[Salario Base]:[Gratificação]])</f>
        <v>5366.14</v>
      </c>
      <c r="O29" s="134">
        <v>2187.2600000000002</v>
      </c>
      <c r="P29" s="136">
        <f>Tabela44[[#This Row],[Salario Bruto]]-Tabela44[[#This Row],[Descontos]]</f>
        <v>3178.88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112</v>
      </c>
      <c r="J30" s="177" t="str">
        <f t="shared" si="0"/>
        <v>CONCURSADO</v>
      </c>
      <c r="K30" s="137">
        <v>2925.65</v>
      </c>
      <c r="L30" s="137">
        <v>453.84</v>
      </c>
      <c r="M30" s="138">
        <v>1394.75</v>
      </c>
      <c r="N30" s="139">
        <f>SUM(Tabela44[[#This Row],[Salario Base]:[Gratificação]])</f>
        <v>4774.24</v>
      </c>
      <c r="O30" s="138">
        <v>615.37</v>
      </c>
      <c r="P30" s="140">
        <f>Tabela44[[#This Row],[Salario Bruto]]-Tabela44[[#This Row],[Descontos]]</f>
        <v>4158.87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113</v>
      </c>
      <c r="J31" s="176" t="str">
        <f t="shared" si="0"/>
        <v>CONCURSADO</v>
      </c>
      <c r="K31" s="133">
        <v>1919.54</v>
      </c>
      <c r="L31" s="133">
        <v>287.93</v>
      </c>
      <c r="M31" s="134">
        <v>2324.59</v>
      </c>
      <c r="N31" s="135">
        <f>SUM(Tabela44[[#This Row],[Salario Base]:[Gratificação]])</f>
        <v>4532.0599999999995</v>
      </c>
      <c r="O31" s="134">
        <v>607.1</v>
      </c>
      <c r="P31" s="136">
        <f>Tabela44[[#This Row],[Salario Bruto]]-Tabela44[[#This Row],[Descontos]]</f>
        <v>3924.9599999999996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565.4</v>
      </c>
      <c r="M32" s="138">
        <v>800</v>
      </c>
      <c r="N32" s="139">
        <v>5010.22</v>
      </c>
      <c r="O32" s="138">
        <v>1217.94</v>
      </c>
      <c r="P32" s="140">
        <f>Tabela44[[#This Row],[Salario Bruto]]-Tabela44[[#This Row],[Descontos]]</f>
        <v>3792.28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2776.8</v>
      </c>
      <c r="P36" s="144">
        <v>4381.71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63" t="s">
        <v>61</v>
      </c>
      <c r="J37" s="67" t="str">
        <f>J36</f>
        <v>CONCURSADO</v>
      </c>
      <c r="K37" s="145">
        <v>3842.08</v>
      </c>
      <c r="L37" s="145">
        <v>711.26</v>
      </c>
      <c r="M37" s="146"/>
      <c r="N37" s="147">
        <f>SUM(K37:M37)</f>
        <v>4553.34</v>
      </c>
      <c r="O37" s="146">
        <v>490.81</v>
      </c>
      <c r="P37" s="148">
        <f>N37-O37</f>
        <v>4062.53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3842.08</v>
      </c>
      <c r="L38" s="141"/>
      <c r="M38" s="142"/>
      <c r="N38" s="143">
        <v>3842.08</v>
      </c>
      <c r="O38" s="142">
        <v>490.81</v>
      </c>
      <c r="P38" s="144">
        <f>N38-O38</f>
        <v>3351.27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127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4226.54</v>
      </c>
      <c r="L42" s="122"/>
      <c r="M42" s="98"/>
      <c r="N42" s="119">
        <f>SUM(K42:M42)</f>
        <v>4226.54</v>
      </c>
      <c r="O42" s="127">
        <v>738.91</v>
      </c>
      <c r="P42" s="131">
        <f>N42-O42</f>
        <v>3487.63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v>4226.54</v>
      </c>
      <c r="O45" s="128">
        <v>1620.66</v>
      </c>
      <c r="P45" s="132">
        <v>2613.75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4226.54</v>
      </c>
      <c r="P46" s="131">
        <v>0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2676.81</v>
      </c>
      <c r="L47" s="123">
        <v>5635.39</v>
      </c>
      <c r="M47" s="93"/>
      <c r="N47" s="120">
        <f t="shared" si="2"/>
        <v>8312.2000000000007</v>
      </c>
      <c r="O47" s="128">
        <v>5820.8</v>
      </c>
      <c r="P47" s="132">
        <f>N47-O47</f>
        <v>2491.4000000000005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2198.1</v>
      </c>
      <c r="P48" s="131">
        <f t="shared" ref="P48:P58" si="3">N48-O48</f>
        <v>2028.44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4226.54</v>
      </c>
      <c r="L50" s="122"/>
      <c r="M50" s="98"/>
      <c r="N50" s="119">
        <v>4226.54</v>
      </c>
      <c r="O50" s="127">
        <v>602</v>
      </c>
      <c r="P50" s="131">
        <v>3624.54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1372.94</v>
      </c>
      <c r="P51" s="132">
        <f t="shared" si="3"/>
        <v>2853.6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2837.15</v>
      </c>
      <c r="P53" s="132">
        <f t="shared" si="3"/>
        <v>4207.08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114</v>
      </c>
      <c r="D54" s="99" t="s">
        <v>115</v>
      </c>
      <c r="E54" s="99" t="s">
        <v>84</v>
      </c>
      <c r="F54" s="104">
        <v>4</v>
      </c>
      <c r="G54" s="104" t="s">
        <v>27</v>
      </c>
      <c r="H54" s="99"/>
      <c r="I54" s="104" t="s">
        <v>116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122</v>
      </c>
      <c r="D55" s="107" t="s">
        <v>117</v>
      </c>
      <c r="E55" s="107" t="s">
        <v>115</v>
      </c>
      <c r="F55" s="107">
        <v>3</v>
      </c>
      <c r="G55" s="107" t="s">
        <v>27</v>
      </c>
      <c r="H55" s="107"/>
      <c r="I55" s="174" t="s">
        <v>119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120</v>
      </c>
      <c r="D56" s="112" t="s">
        <v>117</v>
      </c>
      <c r="E56" s="112" t="s">
        <v>117</v>
      </c>
      <c r="F56" s="113">
        <v>1</v>
      </c>
      <c r="G56" s="113" t="s">
        <v>27</v>
      </c>
      <c r="H56" s="112"/>
      <c r="I56" s="171" t="s">
        <v>121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2043.77</v>
      </c>
      <c r="P56" s="131">
        <v>5000.46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123</v>
      </c>
      <c r="D57" s="114" t="s">
        <v>117</v>
      </c>
      <c r="E57" s="114" t="s">
        <v>115</v>
      </c>
      <c r="F57" s="107">
        <v>3</v>
      </c>
      <c r="G57" s="107" t="s">
        <v>27</v>
      </c>
      <c r="H57" s="114"/>
      <c r="I57" s="107" t="s">
        <v>124</v>
      </c>
      <c r="J57" s="107" t="str">
        <f t="shared" si="4"/>
        <v>COMISSIONADO</v>
      </c>
      <c r="K57" s="108">
        <v>1098.9000000000001</v>
      </c>
      <c r="L57" s="111"/>
      <c r="M57" s="111">
        <v>4508.5</v>
      </c>
      <c r="N57" s="118">
        <f t="shared" si="2"/>
        <v>5607.4</v>
      </c>
      <c r="O57" s="130">
        <v>4563.0200000000004</v>
      </c>
      <c r="P57" s="132">
        <f t="shared" si="3"/>
        <v>1044.3799999999992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125</v>
      </c>
      <c r="D58" s="112" t="s">
        <v>118</v>
      </c>
      <c r="E58" s="112" t="s">
        <v>117</v>
      </c>
      <c r="F58" s="113">
        <v>4</v>
      </c>
      <c r="G58" s="113" t="s">
        <v>27</v>
      </c>
      <c r="H58" s="112"/>
      <c r="I58" s="113" t="s">
        <v>126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128</v>
      </c>
      <c r="D59" s="114" t="s">
        <v>115</v>
      </c>
      <c r="E59" s="114" t="s">
        <v>117</v>
      </c>
      <c r="F59" s="107">
        <v>2</v>
      </c>
      <c r="G59" s="107" t="s">
        <v>27</v>
      </c>
      <c r="H59" s="114"/>
      <c r="I59" s="107" t="s">
        <v>129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130</v>
      </c>
      <c r="D60" s="112" t="s">
        <v>131</v>
      </c>
      <c r="E60" s="112" t="s">
        <v>132</v>
      </c>
      <c r="F60" s="113">
        <v>2</v>
      </c>
      <c r="G60" s="113" t="s">
        <v>27</v>
      </c>
      <c r="H60" s="113"/>
      <c r="I60" s="171" t="s">
        <v>133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>
        <v>3624.54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2023-06-26T17:00:26Z</cp:lastPrinted>
  <dcterms:created xsi:type="dcterms:W3CDTF">2018-11-12T17:51:05Z</dcterms:created>
  <dcterms:modified xsi:type="dcterms:W3CDTF">2023-11-28T13:30:02Z</dcterms:modified>
</cp:coreProperties>
</file>