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7B62B270-115A-491A-B395-4B67693297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Planilha2!$B$4:$R$61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7" i="7"/>
  <c r="N48" i="7"/>
  <c r="P48" i="7" s="1"/>
  <c r="N49" i="7"/>
  <c r="N51" i="7"/>
  <c r="N52" i="7"/>
  <c r="P52" i="7" s="1"/>
  <c r="P53" i="7"/>
  <c r="N56" i="7"/>
  <c r="N57" i="7"/>
  <c r="P57" i="7" s="1"/>
  <c r="N58" i="7"/>
  <c r="P58" i="7" s="1"/>
  <c r="P47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F14" i="7"/>
  <c r="F15" i="7" s="1"/>
  <c r="P14" i="7"/>
  <c r="N15" i="7"/>
  <c r="P15" i="7" s="1"/>
  <c r="P17" i="7"/>
  <c r="P18" i="7"/>
  <c r="N19" i="7"/>
  <c r="P19" i="7" s="1"/>
  <c r="N20" i="7"/>
  <c r="P20" i="7" s="1"/>
  <c r="N21" i="7"/>
  <c r="P21" i="7" s="1"/>
  <c r="N22" i="7"/>
  <c r="P22" i="7" s="1"/>
  <c r="N23" i="7"/>
  <c r="P23" i="7" s="1"/>
  <c r="P24" i="7"/>
  <c r="N26" i="7"/>
  <c r="P26" i="7" s="1"/>
  <c r="P27" i="7"/>
  <c r="N28" i="7"/>
  <c r="N29" i="7"/>
  <c r="P29" i="7" s="1"/>
  <c r="N30" i="7"/>
  <c r="P30" i="7" s="1"/>
  <c r="N31" i="7"/>
  <c r="P31" i="7" s="1"/>
  <c r="P32" i="7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<sst xmlns="http://schemas.openxmlformats.org/spreadsheetml/2006/main" count="301" uniqueCount="135">
  <si>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</si>
  <si>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</si>
  <si>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</si>
  <si>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</si>
  <si>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</si>
  <si>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</si>
  <si>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</si>
  <si>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</si>
  <si>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</si>
  <si>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</si>
  <si>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</si>
  <si>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</si>
  <si>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</si>
  <si>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</si>
  <si>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</si>
  <si>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</si>
  <si>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</si>
  <si>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</si>
  <si>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</si>
  <si>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</si>
  <si>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</si>
  <si>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</si>
  <si>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</si>
  <si>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</si>
  <si>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</si>
  <si>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</si>
  <si>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</si>
  <si>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</si>
  <si>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</si>
  <si>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</si>
  <si>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</si>
  <si>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</si>
  <si>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</si>
  <si>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</si>
  <si>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</si>
  <si>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</si>
  <si>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</si>
  <si>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</si>
  <si>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</si>
  <si>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</si>
  <si>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</si>
  <si>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</si>
  <si>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</si>
  <si>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</si>
  <si>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</si>
  <si>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</si>
  <si>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</si>
  <si>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</si>
  <si>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</si>
  <si>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</si>
  <si>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</si>
  <si>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</si>
  <si>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</si>
  <si>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</si>
  <si>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</si>
  <si>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</si>
  <si>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</si>
  <si>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</si>
  <si>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</si>
  <si>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</si>
  <si>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</si>
  <si>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</si>
  <si>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</si>
  <si>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</si>
  <si>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</si>
  <si>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</si>
  <si>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</si>
  <si>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</si>
  <si>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</si>
  <si>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</si>
  <si>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</si>
  <si>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</si>
  <si>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</si>
  <si>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</si>
  <si>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</si>
  <si>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</si>
  <si>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</si>
  <si>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</si>
  <si>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</si>
  <si>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</si>
  <si>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</si>
  <si>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</si>
  <si>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</si>
  <si>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</si>
  <si>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</si>
  <si>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</si>
  <si>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</si>
  <si>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</si>
  <si>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</si>
  <si>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</si>
  <si>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</si>
  <si>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</si>
  <si>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</si>
  <si>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</si>
  <si>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</si>
  <si>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</si>
  <si>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</si>
  <si>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</si>
  <si>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</si>
  <si>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</si>
  <si>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</si>
  <si>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</si>
  <si>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</si>
  <si>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</si>
  <si>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</si>
  <si>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</si>
  <si>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</si>
  <si>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</si>
  <si>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</si>
  <si>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</si>
  <si>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</si>
  <si>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</si>
  <si>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</si>
  <si>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</si>
  <si>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</si>
  <si>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</si>
  <si>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</si>
  <si>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</si>
  <si>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</si>
  <si>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</si>
  <si>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</si>
  <si>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</si>
  <si>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</si>
  <si>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</si>
  <si>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</si>
  <si>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</si>
  <si>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</si>
  <si>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</si>
  <si>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</si>
  <si>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</si>
  <si>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Luiz Felipe Aded Pessoa da Silva</t>
  </si>
  <si>
    <t>.............</t>
  </si>
  <si>
    <t>..............</t>
  </si>
  <si>
    <t>Chefe da DTI - Analista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</si>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</sst>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 wrapText="1"/>
      <protection locked="0"/>
    </xf>
    <xf numFmtId="0" fontId="19" fillId="4" borderId="22" xfId="0" applyFont="1" applyFill="1" applyBorder="1" applyAlignment="1" applyProtection="1">
      <alignment horizontal="center" vertical="top" wrapText="1"/>
      <protection locked="0"/>
    </xf>
    <xf numFmtId="165" fontId="23" fillId="8" borderId="22" xfId="1" applyFont="1" applyFill="1" applyBorder="1" applyAlignment="1" applyProtection="1">
      <alignment horizontal="center" vertical="top"/>
      <protection locked="0"/>
    </xf>
    <xf numFmtId="4" fontId="19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4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C37" zoomScale="60" zoomScaleNormal="100" workbookViewId="0">
      <selection activeCell="Q60" sqref="Q60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7" t="s">
        <v>47</v>
      </c>
      <c r="C4" s="187"/>
      <c r="D4" s="187"/>
      <c r="E4" s="187"/>
      <c r="F4" s="187"/>
      <c r="G4" s="187"/>
      <c r="H4" s="16"/>
      <c r="I4" s="103" t="s">
        <v>134</v>
      </c>
      <c r="J4" s="91"/>
      <c r="K4" s="183">
        <v>2023</v>
      </c>
      <c r="L4" s="184"/>
      <c r="M4" s="18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85" t="s">
        <v>71</v>
      </c>
      <c r="C5" s="186"/>
      <c r="D5" s="188"/>
      <c r="E5" s="189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2">
        <v>1</v>
      </c>
      <c r="C7" s="167" t="s">
        <v>13</v>
      </c>
      <c r="D7" s="46">
        <v>12</v>
      </c>
      <c r="E7" s="46" t="s">
        <v>82</v>
      </c>
      <c r="F7" s="46" t="s">
        <v>88</v>
      </c>
      <c r="G7" s="46" t="s">
        <v>27</v>
      </c>
      <c r="H7" s="48">
        <v>6</v>
      </c>
      <c r="I7" s="177" t="s">
        <v>14</v>
      </c>
      <c r="J7" s="179" t="str">
        <f>J13</f>
        <v>CONCURSADO</v>
      </c>
      <c r="K7" s="149">
        <v>3396.44</v>
      </c>
      <c r="L7" s="149">
        <v>187.23</v>
      </c>
      <c r="M7" s="150"/>
      <c r="N7" s="151">
        <v>3583.67</v>
      </c>
      <c r="O7" s="152">
        <v>612.66999999999996</v>
      </c>
      <c r="P7" s="153">
        <v>2971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3">
        <v>2</v>
      </c>
      <c r="C8" s="168" t="s">
        <v>10</v>
      </c>
      <c r="D8" s="47">
        <v>13</v>
      </c>
      <c r="E8" s="47" t="s">
        <v>82</v>
      </c>
      <c r="F8" s="47" t="s">
        <v>84</v>
      </c>
      <c r="G8" s="47" t="s">
        <v>27</v>
      </c>
      <c r="H8" s="49">
        <v>6</v>
      </c>
      <c r="I8" s="178" t="s">
        <v>11</v>
      </c>
      <c r="J8" s="178" t="s">
        <v>67</v>
      </c>
      <c r="K8" s="154">
        <v>3702.12</v>
      </c>
      <c r="L8" s="154">
        <v>389.19</v>
      </c>
      <c r="M8" s="155">
        <v>1110.6400000000001</v>
      </c>
      <c r="N8" s="156">
        <f>SUM(Tabela44[[#This Row],[Salario Base]:[Gratificação]])</f>
        <v>5201.95</v>
      </c>
      <c r="O8" s="155">
        <v>2357.0100000000002</v>
      </c>
      <c r="P8" s="157">
        <v>2844.94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4"/>
      <c r="C9" s="169"/>
      <c r="D9" s="75"/>
      <c r="E9" s="76"/>
      <c r="F9" s="37"/>
      <c r="G9" s="77"/>
      <c r="H9" s="78"/>
      <c r="I9" s="79"/>
      <c r="J9" s="180"/>
      <c r="K9" s="80"/>
      <c r="L9" s="80"/>
      <c r="M9" s="38"/>
      <c r="N9" s="38"/>
      <c r="O9" s="38"/>
      <c r="P9" s="81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2"/>
      <c r="C11" s="45" t="s">
        <v>71</v>
      </c>
      <c r="D11" s="44" t="s">
        <v>87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86">
        <v>3</v>
      </c>
      <c r="C13" s="170" t="s">
        <v>1</v>
      </c>
      <c r="D13" s="87">
        <v>2</v>
      </c>
      <c r="E13" s="87" t="s">
        <v>81</v>
      </c>
      <c r="F13" s="87" t="s">
        <v>84</v>
      </c>
      <c r="G13" s="87" t="s">
        <v>103</v>
      </c>
      <c r="H13" s="88">
        <v>6</v>
      </c>
      <c r="I13" s="176" t="s">
        <v>2</v>
      </c>
      <c r="J13" s="176" t="s">
        <v>67</v>
      </c>
      <c r="K13" s="133"/>
      <c r="L13" s="133"/>
      <c r="M13" s="134"/>
      <c r="N13" s="135"/>
      <c r="O13" s="134"/>
      <c r="P13" s="136"/>
      <c r="Q13" s="6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89">
        <v>4</v>
      </c>
      <c r="C14" s="167" t="s">
        <v>38</v>
      </c>
      <c r="D14" s="46">
        <v>3</v>
      </c>
      <c r="E14" s="46" t="s">
        <v>81</v>
      </c>
      <c r="F14" s="46" t="str">
        <f>F13</f>
        <v>.........</v>
      </c>
      <c r="G14" s="46" t="s">
        <v>79</v>
      </c>
      <c r="H14" s="48">
        <v>6</v>
      </c>
      <c r="I14" s="177" t="s">
        <v>104</v>
      </c>
      <c r="J14" s="177" t="str">
        <f>J13</f>
        <v>CONCURSADO</v>
      </c>
      <c r="K14" s="137">
        <v>1727.57</v>
      </c>
      <c r="L14" s="137">
        <v>224.58</v>
      </c>
      <c r="M14" s="138">
        <v>1394.75</v>
      </c>
      <c r="N14" s="139">
        <v>3346.9</v>
      </c>
      <c r="O14" s="138">
        <v>313.89999999999998</v>
      </c>
      <c r="P14" s="140">
        <f>Tabela44[[#This Row],[Salario Bruto]]-Tabela44[[#This Row],[Descontos]]</f>
        <v>3033</v>
      </c>
      <c r="Q14" s="7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86">
        <v>5</v>
      </c>
      <c r="C15" s="170" t="s">
        <v>3</v>
      </c>
      <c r="D15" s="87">
        <v>17</v>
      </c>
      <c r="E15" s="87" t="s">
        <v>82</v>
      </c>
      <c r="F15" s="87" t="str">
        <f>F14</f>
        <v>.........</v>
      </c>
      <c r="G15" s="87" t="s">
        <v>27</v>
      </c>
      <c r="H15" s="88">
        <v>6</v>
      </c>
      <c r="I15" s="176" t="s">
        <v>4</v>
      </c>
      <c r="J15" s="176" t="str">
        <f>J13</f>
        <v>CONCURSADO</v>
      </c>
      <c r="K15" s="133">
        <v>7551.62</v>
      </c>
      <c r="L15" s="133">
        <v>416.28</v>
      </c>
      <c r="M15" s="134"/>
      <c r="N15" s="135">
        <f>SUM(Tabela44[[#This Row],[Salario Base]:[Gratificação]])</f>
        <v>7967.9</v>
      </c>
      <c r="O15" s="134">
        <v>3103.58</v>
      </c>
      <c r="P15" s="136">
        <f>Tabela44[[#This Row],[Salario Bruto]]-Tabela44[[#This Row],[Descontos]]</f>
        <v>4864.32</v>
      </c>
      <c r="Q15" s="7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89">
        <v>6</v>
      </c>
      <c r="C16" s="167" t="s">
        <v>5</v>
      </c>
      <c r="D16" s="46">
        <v>13</v>
      </c>
      <c r="E16" s="46" t="s">
        <v>82</v>
      </c>
      <c r="F16" s="46" t="s">
        <v>84</v>
      </c>
      <c r="G16" s="46" t="s">
        <v>79</v>
      </c>
      <c r="H16" s="48">
        <v>6</v>
      </c>
      <c r="I16" s="177" t="s">
        <v>4</v>
      </c>
      <c r="J16" s="177" t="str">
        <f>J13</f>
        <v>CONCURSADO</v>
      </c>
      <c r="K16" s="137">
        <v>4966.4399999999996</v>
      </c>
      <c r="L16" s="137">
        <v>496.64</v>
      </c>
      <c r="M16" s="137"/>
      <c r="N16" s="135">
        <f>SUM(Tabela44[[#This Row],[Salario Base]:[Gratificação]])</f>
        <v>5463.08</v>
      </c>
      <c r="O16" s="138">
        <v>1303.1500000000001</v>
      </c>
      <c r="P16" s="140">
        <v>4159.93</v>
      </c>
      <c r="Q16" s="7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86">
        <v>7</v>
      </c>
      <c r="C17" s="170" t="s">
        <v>6</v>
      </c>
      <c r="D17" s="87">
        <v>6</v>
      </c>
      <c r="E17" s="87" t="s">
        <v>81</v>
      </c>
      <c r="F17" s="87" t="str">
        <f>F15</f>
        <v>.........</v>
      </c>
      <c r="G17" s="87" t="s">
        <v>27</v>
      </c>
      <c r="H17" s="88">
        <v>6</v>
      </c>
      <c r="I17" s="176" t="s">
        <v>105</v>
      </c>
      <c r="J17" s="176" t="str">
        <f>J13</f>
        <v>CONCURSADO</v>
      </c>
      <c r="K17" s="133">
        <v>2633.09</v>
      </c>
      <c r="L17" s="133">
        <v>401.55</v>
      </c>
      <c r="M17" s="134">
        <v>2324.59</v>
      </c>
      <c r="N17" s="135">
        <v>5359.23</v>
      </c>
      <c r="O17" s="134">
        <v>1452.45</v>
      </c>
      <c r="P17" s="136">
        <f>Tabela44[[#This Row],[Salario Bruto]]-Tabela44[[#This Row],[Descontos]]</f>
        <v>3906.7799999999997</v>
      </c>
      <c r="Q17" s="6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89">
        <v>8</v>
      </c>
      <c r="C18" s="167" t="s">
        <v>40</v>
      </c>
      <c r="D18" s="46">
        <v>2</v>
      </c>
      <c r="E18" s="46" t="s">
        <v>81</v>
      </c>
      <c r="F18" s="46" t="str">
        <f>F17</f>
        <v>.........</v>
      </c>
      <c r="G18" s="46" t="s">
        <v>27</v>
      </c>
      <c r="H18" s="48">
        <v>6</v>
      </c>
      <c r="I18" s="177" t="s">
        <v>106</v>
      </c>
      <c r="J18" s="177" t="str">
        <f>J13</f>
        <v>CONCURSADO</v>
      </c>
      <c r="K18" s="137">
        <v>1153.57</v>
      </c>
      <c r="L18" s="137">
        <v>7129.94</v>
      </c>
      <c r="M18" s="138">
        <v>1724.69</v>
      </c>
      <c r="N18" s="139">
        <v>10008.200000000001</v>
      </c>
      <c r="O18" s="138">
        <v>7752.72</v>
      </c>
      <c r="P18" s="140">
        <f>Tabela44[[#This Row],[Salario Bruto]]-Tabela44[[#This Row],[Descontos]]</f>
        <v>2255.4800000000005</v>
      </c>
      <c r="Q18" s="7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86">
        <v>9</v>
      </c>
      <c r="C19" s="170" t="s">
        <v>7</v>
      </c>
      <c r="D19" s="87">
        <v>7</v>
      </c>
      <c r="E19" s="87" t="s">
        <v>81</v>
      </c>
      <c r="F19" s="87" t="str">
        <f>F18</f>
        <v>.........</v>
      </c>
      <c r="G19" s="87" t="s">
        <v>80</v>
      </c>
      <c r="H19" s="88">
        <v>6</v>
      </c>
      <c r="I19" s="176" t="s">
        <v>4</v>
      </c>
      <c r="J19" s="176" t="str">
        <f t="shared" ref="J19:J32" si="0">J14</f>
        <v>CONCURSADO</v>
      </c>
      <c r="K19" s="133">
        <v>2925.65</v>
      </c>
      <c r="L19" s="133">
        <v>131.65</v>
      </c>
      <c r="M19" s="133"/>
      <c r="N19" s="135">
        <f>SUM(Tabela44[[#This Row],[Salario Base]:[Gratificação]])</f>
        <v>3057.3</v>
      </c>
      <c r="O19" s="134">
        <v>275.55</v>
      </c>
      <c r="P19" s="136">
        <f>Tabela44[[#This Row],[Salario Bruto]]-Tabela44[[#This Row],[Descontos]]</f>
        <v>2781.75</v>
      </c>
      <c r="Q19" s="6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89">
        <v>11</v>
      </c>
      <c r="C20" s="167" t="s">
        <v>15</v>
      </c>
      <c r="D20" s="46">
        <v>20</v>
      </c>
      <c r="E20" s="46" t="s">
        <v>81</v>
      </c>
      <c r="F20" s="46" t="str">
        <f>F19</f>
        <v>.........</v>
      </c>
      <c r="G20" s="46" t="s">
        <v>27</v>
      </c>
      <c r="H20" s="48">
        <v>6</v>
      </c>
      <c r="I20" s="177" t="s">
        <v>107</v>
      </c>
      <c r="J20" s="177" t="str">
        <f t="shared" si="0"/>
        <v>CONCURSADO</v>
      </c>
      <c r="K20" s="137">
        <v>3602.58</v>
      </c>
      <c r="L20" s="137">
        <v>22741.55</v>
      </c>
      <c r="M20" s="138">
        <v>824.85</v>
      </c>
      <c r="N20" s="139">
        <f>SUM(Tabela44[[#This Row],[Salario Base]:[Gratificação]])</f>
        <v>27168.979999999996</v>
      </c>
      <c r="O20" s="138">
        <v>23476.04</v>
      </c>
      <c r="P20" s="140">
        <f>Tabela44[[#This Row],[Salario Bruto]]-Tabela44[[#This Row],[Descontos]]</f>
        <v>3692.9399999999951</v>
      </c>
      <c r="Q20" s="7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86">
        <v>12</v>
      </c>
      <c r="C21" s="170" t="s">
        <v>16</v>
      </c>
      <c r="D21" s="87">
        <v>8</v>
      </c>
      <c r="E21" s="87" t="s">
        <v>82</v>
      </c>
      <c r="F21" s="87" t="str">
        <f>F19</f>
        <v>.........</v>
      </c>
      <c r="G21" s="87" t="s">
        <v>27</v>
      </c>
      <c r="H21" s="88">
        <v>6</v>
      </c>
      <c r="I21" s="176" t="s">
        <v>17</v>
      </c>
      <c r="J21" s="176" t="str">
        <f t="shared" si="0"/>
        <v>CONCURSADO</v>
      </c>
      <c r="K21" s="133">
        <v>3644.82</v>
      </c>
      <c r="L21" s="133">
        <v>200.92</v>
      </c>
      <c r="M21" s="134">
        <v>800</v>
      </c>
      <c r="N21" s="135">
        <f>SUM(Tabela44[[#This Row],[Salario Base]:[Gratificação]])</f>
        <v>4645.74</v>
      </c>
      <c r="O21" s="134">
        <v>2151.4</v>
      </c>
      <c r="P21" s="136">
        <f>Tabela44[[#This Row],[Salario Bruto]]-Tabela44[[#This Row],[Descontos]]</f>
        <v>2494.3399999999997</v>
      </c>
      <c r="Q21" s="69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89">
        <v>13</v>
      </c>
      <c r="C22" s="167" t="s">
        <v>19</v>
      </c>
      <c r="D22" s="46">
        <v>6</v>
      </c>
      <c r="E22" s="46" t="s">
        <v>81</v>
      </c>
      <c r="F22" s="46" t="str">
        <f>F19</f>
        <v>.........</v>
      </c>
      <c r="G22" s="46" t="s">
        <v>27</v>
      </c>
      <c r="H22" s="48">
        <v>6</v>
      </c>
      <c r="I22" s="177" t="s">
        <v>108</v>
      </c>
      <c r="J22" s="177" t="str">
        <f t="shared" si="0"/>
        <v>CONCURSADO</v>
      </c>
      <c r="K22" s="137">
        <v>2633.09</v>
      </c>
      <c r="L22" s="137">
        <v>401.55</v>
      </c>
      <c r="M22" s="138">
        <v>2324.59</v>
      </c>
      <c r="N22" s="139">
        <f>SUM(Tabela44[[#This Row],[Salario Base]:[Gratificação]])</f>
        <v>5359.2300000000005</v>
      </c>
      <c r="O22" s="138">
        <v>824.07</v>
      </c>
      <c r="P22" s="140">
        <f>Tabela44[[#This Row],[Salario Bruto]]-Tabela44[[#This Row],[Descontos]]</f>
        <v>4535.1600000000008</v>
      </c>
      <c r="Q22" s="7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86">
        <v>14</v>
      </c>
      <c r="C23" s="170" t="s">
        <v>20</v>
      </c>
      <c r="D23" s="87">
        <v>7</v>
      </c>
      <c r="E23" s="87" t="s">
        <v>82</v>
      </c>
      <c r="F23" s="87" t="str">
        <f>F18</f>
        <v>.........</v>
      </c>
      <c r="G23" s="87" t="s">
        <v>27</v>
      </c>
      <c r="H23" s="88">
        <v>6</v>
      </c>
      <c r="I23" s="176" t="s">
        <v>109</v>
      </c>
      <c r="J23" s="176" t="str">
        <f t="shared" si="0"/>
        <v>CONCURSADO</v>
      </c>
      <c r="K23" s="133">
        <v>4226.54</v>
      </c>
      <c r="L23" s="133">
        <v>567.79999999999995</v>
      </c>
      <c r="M23" s="134">
        <v>2324.59</v>
      </c>
      <c r="N23" s="135">
        <f>SUM(Tabela44[[#This Row],[Salario Base]:[Gratificação]])</f>
        <v>7118.93</v>
      </c>
      <c r="O23" s="134">
        <v>3212.26</v>
      </c>
      <c r="P23" s="136">
        <f>Tabela44[[#This Row],[Salario Bruto]]-Tabela44[[#This Row],[Descontos]]</f>
        <v>3906.67</v>
      </c>
      <c r="Q23" s="6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89">
        <v>15</v>
      </c>
      <c r="C24" s="167" t="s">
        <v>39</v>
      </c>
      <c r="D24" s="46">
        <v>2</v>
      </c>
      <c r="E24" s="46" t="s">
        <v>82</v>
      </c>
      <c r="F24" s="46" t="s">
        <v>115</v>
      </c>
      <c r="G24" s="46" t="s">
        <v>103</v>
      </c>
      <c r="H24" s="48">
        <v>6</v>
      </c>
      <c r="I24" s="177"/>
      <c r="J24" s="177" t="s">
        <v>67</v>
      </c>
      <c r="K24" s="137"/>
      <c r="L24" s="137"/>
      <c r="M24" s="138"/>
      <c r="N24" s="139"/>
      <c r="O24" s="138"/>
      <c r="P24" s="140">
        <f>Tabela44[[#This Row],[Salario Bruto]]-Tabela44[[#This Row],[Descontos]]</f>
        <v>0</v>
      </c>
      <c r="Q24" s="7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86">
        <v>16</v>
      </c>
      <c r="C25" s="170" t="s">
        <v>74</v>
      </c>
      <c r="D25" s="87">
        <v>3</v>
      </c>
      <c r="E25" s="87" t="s">
        <v>82</v>
      </c>
      <c r="F25" s="87" t="str">
        <f>F19</f>
        <v>.........</v>
      </c>
      <c r="G25" s="87" t="s">
        <v>27</v>
      </c>
      <c r="H25" s="88">
        <v>6</v>
      </c>
      <c r="I25" s="176" t="s">
        <v>17</v>
      </c>
      <c r="J25" s="176" t="str">
        <f t="shared" si="0"/>
        <v>CONCURSADO</v>
      </c>
      <c r="K25" s="133">
        <v>2402.23</v>
      </c>
      <c r="L25" s="133">
        <v>372.64</v>
      </c>
      <c r="M25" s="134">
        <v>800</v>
      </c>
      <c r="N25" s="135">
        <v>3574.87</v>
      </c>
      <c r="O25" s="134">
        <v>329.49</v>
      </c>
      <c r="P25" s="136">
        <v>3245.38</v>
      </c>
      <c r="Q25" s="6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89">
        <v>17</v>
      </c>
      <c r="C26" s="167" t="s">
        <v>21</v>
      </c>
      <c r="D26" s="46">
        <v>8</v>
      </c>
      <c r="E26" s="46" t="s">
        <v>82</v>
      </c>
      <c r="F26" s="46" t="str">
        <f>F19</f>
        <v>.........</v>
      </c>
      <c r="G26" s="46" t="s">
        <v>27</v>
      </c>
      <c r="H26" s="48">
        <v>6</v>
      </c>
      <c r="I26" s="177" t="s">
        <v>17</v>
      </c>
      <c r="J26" s="177" t="str">
        <f t="shared" si="0"/>
        <v>CONCURSADO</v>
      </c>
      <c r="K26" s="137">
        <v>3644.82</v>
      </c>
      <c r="L26" s="137">
        <v>200.92</v>
      </c>
      <c r="M26" s="138">
        <v>800</v>
      </c>
      <c r="N26" s="139">
        <f>SUM(Tabela44[[#This Row],[Salario Base]:[Gratificação]])</f>
        <v>4645.74</v>
      </c>
      <c r="O26" s="138">
        <v>677.73</v>
      </c>
      <c r="P26" s="140">
        <f>Tabela44[[#This Row],[Salario Bruto]]-Tabela44[[#This Row],[Descontos]]</f>
        <v>3968.0099999999998</v>
      </c>
      <c r="Q26" s="7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86">
        <v>18</v>
      </c>
      <c r="C27" s="170" t="s">
        <v>22</v>
      </c>
      <c r="D27" s="87">
        <v>12</v>
      </c>
      <c r="E27" s="87" t="s">
        <v>81</v>
      </c>
      <c r="F27" s="87" t="str">
        <f>F19</f>
        <v>.........</v>
      </c>
      <c r="G27" s="87" t="s">
        <v>27</v>
      </c>
      <c r="H27" s="88">
        <v>6</v>
      </c>
      <c r="I27" s="176" t="s">
        <v>110</v>
      </c>
      <c r="J27" s="176" t="str">
        <f t="shared" si="0"/>
        <v>CONCURSADO</v>
      </c>
      <c r="K27" s="133">
        <v>4954.62</v>
      </c>
      <c r="L27" s="133">
        <v>644.1</v>
      </c>
      <c r="M27" s="134">
        <v>2324.59</v>
      </c>
      <c r="N27" s="135">
        <v>7923.31</v>
      </c>
      <c r="O27" s="134">
        <v>3158.24</v>
      </c>
      <c r="P27" s="136">
        <f>Tabela44[[#This Row],[Salario Bruto]]-Tabela44[[#This Row],[Descontos]]</f>
        <v>4765.0700000000006</v>
      </c>
      <c r="Q27" s="6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90">
        <v>19</v>
      </c>
      <c r="C28" s="167" t="s">
        <v>42</v>
      </c>
      <c r="D28" s="46">
        <v>2</v>
      </c>
      <c r="E28" s="46" t="s">
        <v>82</v>
      </c>
      <c r="F28" s="46" t="str">
        <f>F29</f>
        <v>.........</v>
      </c>
      <c r="G28" s="46" t="s">
        <v>27</v>
      </c>
      <c r="H28" s="48">
        <v>6</v>
      </c>
      <c r="I28" s="177" t="s">
        <v>43</v>
      </c>
      <c r="J28" s="177" t="str">
        <f t="shared" si="0"/>
        <v>CONCURSADO</v>
      </c>
      <c r="K28" s="137">
        <v>952.95</v>
      </c>
      <c r="L28" s="137">
        <v>301.01</v>
      </c>
      <c r="M28" s="137"/>
      <c r="N28" s="139">
        <f>SUM(Tabela44[[#This Row],[Salario Base]:[Gratificação]])</f>
        <v>1253.96</v>
      </c>
      <c r="O28" s="138">
        <v>71.47</v>
      </c>
      <c r="P28" s="140">
        <v>1182.49</v>
      </c>
      <c r="Q28" s="71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86">
        <v>20</v>
      </c>
      <c r="C29" s="170" t="s">
        <v>23</v>
      </c>
      <c r="D29" s="87">
        <v>7</v>
      </c>
      <c r="E29" s="87" t="s">
        <v>82</v>
      </c>
      <c r="F29" s="87" t="str">
        <f>F19</f>
        <v>.........</v>
      </c>
      <c r="G29" s="87" t="s">
        <v>27</v>
      </c>
      <c r="H29" s="88"/>
      <c r="I29" s="176" t="s">
        <v>111</v>
      </c>
      <c r="J29" s="176" t="s">
        <v>67</v>
      </c>
      <c r="K29" s="133">
        <v>2633.09</v>
      </c>
      <c r="L29" s="133">
        <v>408.46</v>
      </c>
      <c r="M29" s="134">
        <v>2324.59</v>
      </c>
      <c r="N29" s="135">
        <f>SUM(Tabela44[[#This Row],[Salario Base]:[Gratificação]])</f>
        <v>5366.14</v>
      </c>
      <c r="O29" s="134">
        <v>2187.2600000000002</v>
      </c>
      <c r="P29" s="136">
        <f>Tabela44[[#This Row],[Salario Bruto]]-Tabela44[[#This Row],[Descontos]]</f>
        <v>3178.88</v>
      </c>
      <c r="Q29" s="6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89">
        <v>21</v>
      </c>
      <c r="C30" s="167" t="s">
        <v>24</v>
      </c>
      <c r="D30" s="46">
        <v>7</v>
      </c>
      <c r="E30" s="46" t="s">
        <v>82</v>
      </c>
      <c r="F30" s="46" t="str">
        <f>F18</f>
        <v>.........</v>
      </c>
      <c r="G30" s="46" t="s">
        <v>27</v>
      </c>
      <c r="H30" s="48">
        <v>6</v>
      </c>
      <c r="I30" s="177" t="s">
        <v>112</v>
      </c>
      <c r="J30" s="177" t="str">
        <f t="shared" si="0"/>
        <v>CONCURSADO</v>
      </c>
      <c r="K30" s="137">
        <v>2925.65</v>
      </c>
      <c r="L30" s="137">
        <v>453.84</v>
      </c>
      <c r="M30" s="138">
        <v>1394.75</v>
      </c>
      <c r="N30" s="139">
        <f>SUM(Tabela44[[#This Row],[Salario Base]:[Gratificação]])</f>
        <v>4774.24</v>
      </c>
      <c r="O30" s="138">
        <v>894.91</v>
      </c>
      <c r="P30" s="140">
        <f>Tabela44[[#This Row],[Salario Bruto]]-Tabela44[[#This Row],[Descontos]]</f>
        <v>3879.33</v>
      </c>
      <c r="Q30" s="7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86">
        <v>22</v>
      </c>
      <c r="C31" s="170" t="s">
        <v>25</v>
      </c>
      <c r="D31" s="87">
        <v>3</v>
      </c>
      <c r="E31" s="87" t="s">
        <v>82</v>
      </c>
      <c r="F31" s="87">
        <v>2</v>
      </c>
      <c r="G31" s="87" t="s">
        <v>27</v>
      </c>
      <c r="H31" s="88">
        <v>6</v>
      </c>
      <c r="I31" s="176" t="s">
        <v>113</v>
      </c>
      <c r="J31" s="176" t="str">
        <f t="shared" si="0"/>
        <v>CONCURSADO</v>
      </c>
      <c r="K31" s="133">
        <v>1919.54</v>
      </c>
      <c r="L31" s="133">
        <v>747.68</v>
      </c>
      <c r="M31" s="134">
        <v>2324.59</v>
      </c>
      <c r="N31" s="135">
        <f>SUM(Tabela44[[#This Row],[Salario Base]:[Gratificação]])</f>
        <v>4991.8099999999995</v>
      </c>
      <c r="O31" s="134">
        <v>772.29</v>
      </c>
      <c r="P31" s="136">
        <f>Tabela44[[#This Row],[Salario Bruto]]-Tabela44[[#This Row],[Descontos]]</f>
        <v>4219.5199999999995</v>
      </c>
      <c r="Q31" s="69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89">
        <v>23</v>
      </c>
      <c r="C32" s="167" t="s">
        <v>26</v>
      </c>
      <c r="D32" s="46">
        <v>8</v>
      </c>
      <c r="E32" s="46" t="s">
        <v>82</v>
      </c>
      <c r="F32" s="46" t="str">
        <f>F19</f>
        <v>.........</v>
      </c>
      <c r="G32" s="46" t="s">
        <v>27</v>
      </c>
      <c r="H32" s="48">
        <v>6</v>
      </c>
      <c r="I32" s="177" t="s">
        <v>17</v>
      </c>
      <c r="J32" s="177" t="str">
        <f t="shared" si="0"/>
        <v>CONCURSADO</v>
      </c>
      <c r="K32" s="137">
        <v>3644.82</v>
      </c>
      <c r="L32" s="137">
        <v>565.4</v>
      </c>
      <c r="M32" s="138">
        <v>800</v>
      </c>
      <c r="N32" s="139">
        <v>5010.22</v>
      </c>
      <c r="O32" s="138">
        <v>1223.17</v>
      </c>
      <c r="P32" s="140">
        <f>Tabela44[[#This Row],[Salario Bruto]]-Tabela44[[#This Row],[Descontos]]</f>
        <v>3787.05</v>
      </c>
      <c r="Q32" s="7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1" t="s">
        <v>71</v>
      </c>
      <c r="C34" s="181"/>
      <c r="D34" s="182" t="s">
        <v>89</v>
      </c>
      <c r="E34" s="182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60" t="s">
        <v>8</v>
      </c>
      <c r="D36" s="62">
        <v>3</v>
      </c>
      <c r="E36" s="62" t="s">
        <v>82</v>
      </c>
      <c r="F36" s="62" t="s">
        <v>90</v>
      </c>
      <c r="G36" s="63" t="s">
        <v>27</v>
      </c>
      <c r="H36" s="63">
        <v>6</v>
      </c>
      <c r="I36" s="173" t="s">
        <v>9</v>
      </c>
      <c r="J36" s="92" t="s">
        <v>67</v>
      </c>
      <c r="K36" s="141">
        <v>4087.32</v>
      </c>
      <c r="L36" s="141">
        <v>756.66</v>
      </c>
      <c r="M36" s="142">
        <v>2324.59</v>
      </c>
      <c r="N36" s="143">
        <v>7168.57</v>
      </c>
      <c r="O36" s="142">
        <v>2796.92</v>
      </c>
      <c r="P36" s="144">
        <v>4381.71</v>
      </c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6">
        <v>25</v>
      </c>
      <c r="C37" s="161" t="s">
        <v>12</v>
      </c>
      <c r="D37" s="66">
        <v>3</v>
      </c>
      <c r="E37" s="66" t="s">
        <v>82</v>
      </c>
      <c r="F37" s="66" t="s">
        <v>90</v>
      </c>
      <c r="G37" s="65" t="s">
        <v>27</v>
      </c>
      <c r="H37" s="65">
        <v>6</v>
      </c>
      <c r="I37" s="163" t="s">
        <v>61</v>
      </c>
      <c r="J37" s="67" t="str">
        <f>J36</f>
        <v>CONCURSADO</v>
      </c>
      <c r="K37" s="145">
        <v>3842.08</v>
      </c>
      <c r="L37" s="145">
        <v>711.26</v>
      </c>
      <c r="M37" s="146"/>
      <c r="N37" s="147">
        <f>SUM(K37:M37)</f>
        <v>4553.34</v>
      </c>
      <c r="O37" s="146">
        <v>490.81</v>
      </c>
      <c r="P37" s="148">
        <f>N37-O37</f>
        <v>4062.53</v>
      </c>
      <c r="Q37" s="6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60" t="s">
        <v>18</v>
      </c>
      <c r="D38" s="62">
        <v>3</v>
      </c>
      <c r="E38" s="62" t="s">
        <v>81</v>
      </c>
      <c r="F38" s="62" t="s">
        <v>90</v>
      </c>
      <c r="G38" s="63" t="s">
        <v>48</v>
      </c>
      <c r="H38" s="63">
        <v>6</v>
      </c>
      <c r="I38" s="173" t="s">
        <v>9</v>
      </c>
      <c r="J38" s="92" t="s">
        <v>67</v>
      </c>
      <c r="K38" s="141">
        <v>2602.6999999999998</v>
      </c>
      <c r="L38" s="141"/>
      <c r="M38" s="142"/>
      <c r="N38" s="143">
        <v>2602.6999999999998</v>
      </c>
      <c r="O38" s="142">
        <v>215.37</v>
      </c>
      <c r="P38" s="144">
        <f>N38-O38</f>
        <v>2387.33</v>
      </c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127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1" t="s">
        <v>71</v>
      </c>
      <c r="C40" s="181"/>
      <c r="D40" s="182" t="s">
        <v>91</v>
      </c>
      <c r="E40" s="182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5">
        <v>27</v>
      </c>
      <c r="C42" s="159" t="s">
        <v>30</v>
      </c>
      <c r="D42" s="66" t="str">
        <f>F32</f>
        <v>.........</v>
      </c>
      <c r="E42" s="66" t="str">
        <f>E53</f>
        <v>.........</v>
      </c>
      <c r="F42" s="66">
        <v>2</v>
      </c>
      <c r="G42" s="66" t="s">
        <v>27</v>
      </c>
      <c r="H42" s="65"/>
      <c r="I42" s="172" t="s">
        <v>72</v>
      </c>
      <c r="J42" s="172" t="s">
        <v>68</v>
      </c>
      <c r="K42" s="122">
        <v>4226.54</v>
      </c>
      <c r="L42" s="122"/>
      <c r="M42" s="98"/>
      <c r="N42" s="119">
        <f>SUM(K42:M42)</f>
        <v>4226.54</v>
      </c>
      <c r="O42" s="127">
        <v>625.70000000000005</v>
      </c>
      <c r="P42" s="131">
        <f>N42-O42</f>
        <v>3600.84</v>
      </c>
      <c r="Q42" s="10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60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2" t="s">
        <v>27</v>
      </c>
      <c r="H43" s="63"/>
      <c r="I43" s="173" t="s">
        <v>92</v>
      </c>
      <c r="J43" s="173" t="s">
        <v>68</v>
      </c>
      <c r="K43" s="123">
        <v>7044.23</v>
      </c>
      <c r="L43" s="123"/>
      <c r="M43" s="93"/>
      <c r="N43" s="120">
        <f t="shared" ref="N43:N58" si="2">SUM(K43:M43)</f>
        <v>7044.23</v>
      </c>
      <c r="O43" s="128">
        <v>1640.98</v>
      </c>
      <c r="P43" s="132">
        <f>N43-O43</f>
        <v>5403.25</v>
      </c>
      <c r="Q43" s="10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5">
        <v>29</v>
      </c>
      <c r="C44" s="161" t="s">
        <v>78</v>
      </c>
      <c r="D44" s="66" t="str">
        <f t="shared" si="1"/>
        <v>.........</v>
      </c>
      <c r="E44" s="66" t="str">
        <f>E53</f>
        <v>.........</v>
      </c>
      <c r="F44" s="66">
        <v>2</v>
      </c>
      <c r="G44" s="66" t="s">
        <v>27</v>
      </c>
      <c r="H44" s="65"/>
      <c r="I44" s="172" t="s">
        <v>73</v>
      </c>
      <c r="J44" s="172" t="s">
        <v>68</v>
      </c>
      <c r="K44" s="122">
        <v>4226.54</v>
      </c>
      <c r="L44" s="122"/>
      <c r="M44" s="98"/>
      <c r="N44" s="119">
        <v>4226.54</v>
      </c>
      <c r="O44" s="127">
        <v>602</v>
      </c>
      <c r="P44" s="131">
        <v>3624.54</v>
      </c>
      <c r="Q44" s="10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62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2" t="s">
        <v>27</v>
      </c>
      <c r="H45" s="63"/>
      <c r="I45" s="173" t="s">
        <v>93</v>
      </c>
      <c r="J45" s="173" t="s">
        <v>68</v>
      </c>
      <c r="K45" s="123">
        <v>4226.54</v>
      </c>
      <c r="L45" s="123"/>
      <c r="M45" s="93"/>
      <c r="N45" s="120">
        <v>4226.54</v>
      </c>
      <c r="O45" s="128">
        <v>1620.66</v>
      </c>
      <c r="P45" s="132">
        <v>2605.88</v>
      </c>
      <c r="Q45" s="93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5">
        <v>31</v>
      </c>
      <c r="C46" s="163" t="s">
        <v>0</v>
      </c>
      <c r="D46" s="66" t="str">
        <f t="shared" si="1"/>
        <v>.........</v>
      </c>
      <c r="E46" s="66" t="str">
        <f>E53</f>
        <v>.........</v>
      </c>
      <c r="F46" s="66">
        <v>2</v>
      </c>
      <c r="G46" s="66" t="s">
        <v>27</v>
      </c>
      <c r="H46" s="65"/>
      <c r="I46" s="172" t="s">
        <v>94</v>
      </c>
      <c r="J46" s="175" t="s">
        <v>68</v>
      </c>
      <c r="K46" s="122">
        <v>4226.54</v>
      </c>
      <c r="L46" s="122"/>
      <c r="M46" s="98"/>
      <c r="N46" s="119">
        <v>4226.54</v>
      </c>
      <c r="O46" s="127">
        <v>4226.54</v>
      </c>
      <c r="P46" s="131">
        <v>0</v>
      </c>
      <c r="Q46" s="9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64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2" t="s">
        <v>27</v>
      </c>
      <c r="H47" s="63"/>
      <c r="I47" s="173" t="s">
        <v>95</v>
      </c>
      <c r="J47" s="173" t="s">
        <v>68</v>
      </c>
      <c r="K47" s="123">
        <v>4226.54</v>
      </c>
      <c r="L47" s="123"/>
      <c r="M47" s="93"/>
      <c r="N47" s="120">
        <f t="shared" si="2"/>
        <v>4226.54</v>
      </c>
      <c r="O47" s="128">
        <v>609.9</v>
      </c>
      <c r="P47" s="132">
        <f>N47-O47</f>
        <v>3616.64</v>
      </c>
      <c r="Q47" s="9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5">
        <v>33</v>
      </c>
      <c r="C48" s="163" t="s">
        <v>32</v>
      </c>
      <c r="D48" s="66" t="str">
        <f t="shared" si="1"/>
        <v>.........</v>
      </c>
      <c r="E48" s="66" t="str">
        <f>E53</f>
        <v>.........</v>
      </c>
      <c r="F48" s="66">
        <v>2</v>
      </c>
      <c r="G48" s="66" t="s">
        <v>27</v>
      </c>
      <c r="H48" s="65"/>
      <c r="I48" s="172" t="s">
        <v>96</v>
      </c>
      <c r="J48" s="172" t="s">
        <v>68</v>
      </c>
      <c r="K48" s="122">
        <v>4226.54</v>
      </c>
      <c r="L48" s="122"/>
      <c r="M48" s="98"/>
      <c r="N48" s="119">
        <f t="shared" si="2"/>
        <v>4226.54</v>
      </c>
      <c r="O48" s="127">
        <v>2204.12</v>
      </c>
      <c r="P48" s="131">
        <f t="shared" ref="P48:P58" si="3">N48-O48</f>
        <v>2022.42</v>
      </c>
      <c r="Q48" s="9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64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2" t="s">
        <v>27</v>
      </c>
      <c r="H49" s="63"/>
      <c r="I49" s="173" t="s">
        <v>97</v>
      </c>
      <c r="J49" s="173" t="s">
        <v>68</v>
      </c>
      <c r="K49" s="123">
        <v>4226.54</v>
      </c>
      <c r="L49" s="123"/>
      <c r="M49" s="93"/>
      <c r="N49" s="120">
        <f t="shared" si="2"/>
        <v>4226.54</v>
      </c>
      <c r="O49" s="128">
        <v>590.12</v>
      </c>
      <c r="P49" s="132">
        <v>3636.42</v>
      </c>
      <c r="Q49" s="93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5">
        <v>35</v>
      </c>
      <c r="C50" s="163" t="s">
        <v>49</v>
      </c>
      <c r="D50" s="66" t="str">
        <f t="shared" si="1"/>
        <v>.........</v>
      </c>
      <c r="E50" s="66" t="str">
        <f>E53</f>
        <v>.........</v>
      </c>
      <c r="F50" s="66">
        <v>2</v>
      </c>
      <c r="G50" s="66" t="s">
        <v>27</v>
      </c>
      <c r="H50" s="65"/>
      <c r="I50" s="172" t="s">
        <v>98</v>
      </c>
      <c r="J50" s="172" t="str">
        <f>J49</f>
        <v>COMISSIONADO</v>
      </c>
      <c r="K50" s="122">
        <v>4226.54</v>
      </c>
      <c r="L50" s="122"/>
      <c r="M50" s="98"/>
      <c r="N50" s="119">
        <v>4226.54</v>
      </c>
      <c r="O50" s="127">
        <v>602</v>
      </c>
      <c r="P50" s="131">
        <v>3624.54</v>
      </c>
      <c r="Q50" s="98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64" t="s">
        <v>102</v>
      </c>
      <c r="D51" s="62" t="str">
        <f t="shared" si="1"/>
        <v>.........</v>
      </c>
      <c r="E51" s="62" t="str">
        <f>E53</f>
        <v>.........</v>
      </c>
      <c r="F51" s="62">
        <v>2</v>
      </c>
      <c r="G51" s="62" t="s">
        <v>27</v>
      </c>
      <c r="H51" s="63"/>
      <c r="I51" s="173" t="s">
        <v>99</v>
      </c>
      <c r="J51" s="173" t="str">
        <f>J50</f>
        <v>COMISSIONADO</v>
      </c>
      <c r="K51" s="123">
        <v>4226.54</v>
      </c>
      <c r="L51" s="123"/>
      <c r="M51" s="93"/>
      <c r="N51" s="120">
        <f t="shared" si="2"/>
        <v>4226.54</v>
      </c>
      <c r="O51" s="128">
        <v>2919.23</v>
      </c>
      <c r="P51" s="132">
        <f t="shared" si="3"/>
        <v>1307.31</v>
      </c>
      <c r="Q51" s="93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4">
        <v>37</v>
      </c>
      <c r="C52" s="165" t="s">
        <v>85</v>
      </c>
      <c r="D52" s="95" t="str">
        <f>D50</f>
        <v>.........</v>
      </c>
      <c r="E52" s="95" t="str">
        <f>E53</f>
        <v>.........</v>
      </c>
      <c r="F52" s="96">
        <v>1</v>
      </c>
      <c r="G52" s="96" t="s">
        <v>27</v>
      </c>
      <c r="H52" s="94"/>
      <c r="I52" s="96" t="s">
        <v>100</v>
      </c>
      <c r="J52" s="96" t="str">
        <f>J51</f>
        <v>COMISSIONADO</v>
      </c>
      <c r="K52" s="124">
        <v>3874.33</v>
      </c>
      <c r="L52" s="124"/>
      <c r="M52" s="97"/>
      <c r="N52" s="119">
        <f t="shared" si="2"/>
        <v>3874.33</v>
      </c>
      <c r="O52" s="127">
        <v>131.55000000000001</v>
      </c>
      <c r="P52" s="131">
        <f t="shared" si="3"/>
        <v>3742.7799999999997</v>
      </c>
      <c r="Q52" s="9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60" t="s">
        <v>86</v>
      </c>
      <c r="D53" s="62" t="str">
        <f>D52</f>
        <v>.........</v>
      </c>
      <c r="E53" s="62" t="str">
        <f>D53</f>
        <v>.........</v>
      </c>
      <c r="F53" s="62">
        <v>1</v>
      </c>
      <c r="G53" s="62" t="s">
        <v>27</v>
      </c>
      <c r="H53" s="63"/>
      <c r="I53" s="173" t="s">
        <v>101</v>
      </c>
      <c r="J53" s="173" t="str">
        <f>J52</f>
        <v>COMISSIONADO</v>
      </c>
      <c r="K53" s="123">
        <v>7044.23</v>
      </c>
      <c r="L53" s="123"/>
      <c r="M53" s="93"/>
      <c r="N53" s="120">
        <v>7044.23</v>
      </c>
      <c r="O53" s="128">
        <v>2837.15</v>
      </c>
      <c r="P53" s="132">
        <f t="shared" si="3"/>
        <v>4207.08</v>
      </c>
      <c r="Q53" s="9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99">
        <v>39</v>
      </c>
      <c r="C54" s="166" t="s">
        <v>114</v>
      </c>
      <c r="D54" s="99" t="s">
        <v>115</v>
      </c>
      <c r="E54" s="99" t="s">
        <v>84</v>
      </c>
      <c r="F54" s="104">
        <v>4</v>
      </c>
      <c r="G54" s="104" t="s">
        <v>27</v>
      </c>
      <c r="H54" s="99"/>
      <c r="I54" s="104" t="s">
        <v>116</v>
      </c>
      <c r="J54" s="104" t="s">
        <v>68</v>
      </c>
      <c r="K54" s="125">
        <v>1995.3</v>
      </c>
      <c r="L54" s="125"/>
      <c r="M54" s="105"/>
      <c r="N54" s="121">
        <f t="shared" si="2"/>
        <v>1995.3</v>
      </c>
      <c r="O54" s="129">
        <v>159.77000000000001</v>
      </c>
      <c r="P54" s="131">
        <v>1835.53</v>
      </c>
      <c r="Q54" s="10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14">
        <v>40</v>
      </c>
      <c r="C55" s="117" t="s">
        <v>122</v>
      </c>
      <c r="D55" s="107" t="s">
        <v>117</v>
      </c>
      <c r="E55" s="107" t="s">
        <v>115</v>
      </c>
      <c r="F55" s="107">
        <v>3</v>
      </c>
      <c r="G55" s="107" t="s">
        <v>27</v>
      </c>
      <c r="H55" s="107"/>
      <c r="I55" s="174" t="s">
        <v>119</v>
      </c>
      <c r="J55" s="108" t="str">
        <f t="shared" ref="J55:J58" si="4">J54</f>
        <v>COMISSIONADO</v>
      </c>
      <c r="K55" s="108">
        <v>2535.92</v>
      </c>
      <c r="L55" s="108"/>
      <c r="M55" s="108"/>
      <c r="N55" s="118">
        <v>2535.92</v>
      </c>
      <c r="O55" s="130">
        <v>208.43</v>
      </c>
      <c r="P55" s="132">
        <v>2327.4899999999998</v>
      </c>
      <c r="Q55" s="111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12">
        <v>41</v>
      </c>
      <c r="C56" s="158" t="s">
        <v>120</v>
      </c>
      <c r="D56" s="112" t="s">
        <v>117</v>
      </c>
      <c r="E56" s="112" t="s">
        <v>117</v>
      </c>
      <c r="F56" s="113">
        <v>1</v>
      </c>
      <c r="G56" s="113" t="s">
        <v>27</v>
      </c>
      <c r="H56" s="112"/>
      <c r="I56" s="171" t="s">
        <v>121</v>
      </c>
      <c r="J56" s="113" t="str">
        <f t="shared" si="4"/>
        <v>COMISSIONADO</v>
      </c>
      <c r="K56" s="126">
        <v>7044.23</v>
      </c>
      <c r="L56" s="106"/>
      <c r="M56" s="106"/>
      <c r="N56" s="121">
        <f t="shared" si="2"/>
        <v>7044.23</v>
      </c>
      <c r="O56" s="129">
        <v>2047.04</v>
      </c>
      <c r="P56" s="131">
        <v>4997.1899999999996</v>
      </c>
      <c r="Q56" s="10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14">
        <v>42</v>
      </c>
      <c r="C57" s="117" t="s">
        <v>123</v>
      </c>
      <c r="D57" s="114" t="s">
        <v>117</v>
      </c>
      <c r="E57" s="114" t="s">
        <v>115</v>
      </c>
      <c r="F57" s="107">
        <v>3</v>
      </c>
      <c r="G57" s="107" t="s">
        <v>27</v>
      </c>
      <c r="H57" s="114"/>
      <c r="I57" s="107" t="s">
        <v>124</v>
      </c>
      <c r="J57" s="107" t="str">
        <f t="shared" si="4"/>
        <v>COMISSIONADO</v>
      </c>
      <c r="K57" s="108">
        <v>2535.92</v>
      </c>
      <c r="L57" s="111"/>
      <c r="M57" s="111"/>
      <c r="N57" s="118">
        <f t="shared" si="2"/>
        <v>2535.92</v>
      </c>
      <c r="O57" s="130">
        <v>208.43</v>
      </c>
      <c r="P57" s="132">
        <f t="shared" si="3"/>
        <v>2327.4900000000002</v>
      </c>
      <c r="Q57" s="11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12">
        <v>43</v>
      </c>
      <c r="C58" s="158" t="s">
        <v>125</v>
      </c>
      <c r="D58" s="112" t="s">
        <v>118</v>
      </c>
      <c r="E58" s="112" t="s">
        <v>117</v>
      </c>
      <c r="F58" s="113">
        <v>4</v>
      </c>
      <c r="G58" s="113" t="s">
        <v>27</v>
      </c>
      <c r="H58" s="112"/>
      <c r="I58" s="113" t="s">
        <v>126</v>
      </c>
      <c r="J58" s="113" t="str">
        <f t="shared" si="4"/>
        <v>COMISSIONADO</v>
      </c>
      <c r="K58" s="126">
        <v>1995.3</v>
      </c>
      <c r="L58" s="106"/>
      <c r="M58" s="106"/>
      <c r="N58" s="121">
        <f t="shared" si="2"/>
        <v>1995.3</v>
      </c>
      <c r="O58" s="129">
        <v>159.77000000000001</v>
      </c>
      <c r="P58" s="131">
        <f t="shared" si="3"/>
        <v>1835.53</v>
      </c>
      <c r="Q58" s="10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16">
        <v>44</v>
      </c>
      <c r="C59" s="117" t="s">
        <v>128</v>
      </c>
      <c r="D59" s="114" t="s">
        <v>115</v>
      </c>
      <c r="E59" s="114" t="s">
        <v>117</v>
      </c>
      <c r="F59" s="107">
        <v>2</v>
      </c>
      <c r="G59" s="107" t="s">
        <v>27</v>
      </c>
      <c r="H59" s="114"/>
      <c r="I59" s="107" t="s">
        <v>129</v>
      </c>
      <c r="J59" s="107" t="s">
        <v>68</v>
      </c>
      <c r="K59" s="108">
        <v>4226.54</v>
      </c>
      <c r="L59" s="111"/>
      <c r="M59" s="111"/>
      <c r="N59" s="118">
        <v>4226.54</v>
      </c>
      <c r="O59" s="130">
        <v>561.67999999999995</v>
      </c>
      <c r="P59" s="132">
        <v>3664.86</v>
      </c>
      <c r="Q59" s="1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12">
        <v>45</v>
      </c>
      <c r="C60" s="158" t="s">
        <v>130</v>
      </c>
      <c r="D60" s="112" t="s">
        <v>131</v>
      </c>
      <c r="E60" s="112" t="s">
        <v>132</v>
      </c>
      <c r="F60" s="113">
        <v>2</v>
      </c>
      <c r="G60" s="113" t="s">
        <v>27</v>
      </c>
      <c r="H60" s="113"/>
      <c r="I60" s="171" t="s">
        <v>133</v>
      </c>
      <c r="J60" s="113" t="s">
        <v>68</v>
      </c>
      <c r="K60" s="126">
        <v>4226.54</v>
      </c>
      <c r="L60" s="126"/>
      <c r="M60" s="126"/>
      <c r="N60" s="121">
        <v>4226.54</v>
      </c>
      <c r="O60" s="129">
        <v>602</v>
      </c>
      <c r="P60" s="131">
        <v>3624.54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14">
        <v>46</v>
      </c>
      <c r="C61" s="117"/>
      <c r="D61" s="114"/>
      <c r="E61" s="114"/>
      <c r="F61" s="107"/>
      <c r="G61" s="114"/>
      <c r="H61" s="114"/>
      <c r="I61" s="114"/>
      <c r="J61" s="114"/>
      <c r="K61" s="111"/>
      <c r="L61" s="111"/>
      <c r="M61" s="111"/>
      <c r="N61" s="109"/>
      <c r="O61" s="110"/>
      <c r="P61" s="10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 AC</cp:lastModifiedBy>
  <cp:lastPrinted>2023-06-26T17:00:26Z</cp:lastPrinted>
  <dcterms:created xsi:type="dcterms:W3CDTF">2018-11-12T17:51:05Z</dcterms:created>
  <dcterms:modified xsi:type="dcterms:W3CDTF">2023-11-06T18:20:03Z</dcterms:modified>
</cp:coreProperties>
</file>