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-AC\Desktop\transparencia\"/>
    </mc:Choice>
  </mc:AlternateContent>
  <xr:revisionPtr revIDLastSave="0" documentId="13_ncr:1_{578582FC-1ADB-49B7-A45C-2B3837F553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2" sheetId="7" r:id="rId1"/>
    <sheet name="Planilha3" sheetId="8" r:id="rId2"/>
    <sheet name="Planilha1" sheetId="6" r:id="rId3"/>
  </sheets>
  <definedNames>
    <definedName name="_xlnm.Print_Area" localSheetId="0">Planilha2!$B$4:$P$55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7" l="1"/>
  <c r="J23" i="7" s="1"/>
  <c r="J28" i="7" s="1"/>
  <c r="N43" i="7"/>
  <c r="P43" i="7" s="1"/>
  <c r="N44" i="7"/>
  <c r="P44" i="7" s="1"/>
  <c r="N45" i="7"/>
  <c r="P45" i="7" s="1"/>
  <c r="N46" i="7"/>
  <c r="P46" i="7" s="1"/>
  <c r="N47" i="7"/>
  <c r="P47" i="7" s="1"/>
  <c r="N48" i="7"/>
  <c r="P48" i="7" s="1"/>
  <c r="N49" i="7"/>
  <c r="P49" i="7" s="1"/>
  <c r="N50" i="7"/>
  <c r="P50" i="7" s="1"/>
  <c r="N51" i="7"/>
  <c r="P51" i="7" s="1"/>
  <c r="N52" i="7"/>
  <c r="P52" i="7" s="1"/>
  <c r="N53" i="7"/>
  <c r="P53" i="7" s="1"/>
  <c r="N42" i="7"/>
  <c r="P42" i="7" s="1"/>
  <c r="N38" i="7"/>
  <c r="P38" i="7" s="1"/>
  <c r="N37" i="7"/>
  <c r="P37" i="7" s="1"/>
  <c r="N36" i="7"/>
  <c r="P36" i="7" s="1"/>
  <c r="J8" i="7"/>
  <c r="J7" i="7"/>
  <c r="J14" i="7"/>
  <c r="J19" i="7" s="1"/>
  <c r="J24" i="7" s="1"/>
  <c r="J29" i="7" s="1"/>
  <c r="J15" i="7"/>
  <c r="J20" i="7" s="1"/>
  <c r="J25" i="7" s="1"/>
  <c r="J30" i="7" s="1"/>
  <c r="J16" i="7"/>
  <c r="J21" i="7" s="1"/>
  <c r="J26" i="7" s="1"/>
  <c r="J31" i="7" s="1"/>
  <c r="J17" i="7"/>
  <c r="J27" i="7" s="1"/>
  <c r="J32" i="7" s="1"/>
  <c r="J50" i="7"/>
  <c r="J51" i="7" s="1"/>
  <c r="J52" i="7" s="1"/>
  <c r="J53" i="7" s="1"/>
  <c r="N8" i="7"/>
  <c r="P8" i="7" s="1"/>
  <c r="N7" i="7"/>
  <c r="P7" i="7" s="1"/>
  <c r="F14" i="7"/>
  <c r="F15" i="7" s="1"/>
  <c r="N14" i="7"/>
  <c r="P14" i="7" s="1"/>
  <c r="N15" i="7"/>
  <c r="P15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30" i="7"/>
  <c r="F23" i="7"/>
  <c r="F20" i="7"/>
  <c r="J36" i="7"/>
  <c r="J37" i="7" s="1"/>
  <c r="J38" i="7" s="1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<sst xmlns="http://schemas.openxmlformats.org/spreadsheetml/2006/main" count="263" uniqueCount="123">
  <si>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</si>
  <si>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</si>
  <si>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</si>
  <si>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</si>
  <si>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</si>
  <si>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</si>
  <si>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</si>
  <si>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</si>
  <si>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</si>
  <si>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</si>
  <si>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</si>
  <si>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</si>
  <si>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</si>
  <si>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</si>
  <si>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</si>
  <si>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</si>
  <si>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</si>
  <si>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</si>
  <si>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</si>
  <si>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</si>
  <si>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</si>
  <si>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</si>
  <si>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</si>
  <si>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</si>
  <si>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</si>
  <si>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</si>
  <si>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</si>
  <si>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</si>
  <si>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</si>
  <si>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</si>
  <si>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</si>
  <si>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</si>
  <si>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</si>
  <si>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</si>
  <si>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</si>
  <si>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</si>
  <si>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</si>
  <si>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</si>
  <si>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</si>
  <si>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</si>
  <si>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</si>
  <si>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</si>
  <si>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</si>
  <si>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</si>
  <si>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</si>
  <si>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</si>
  <si>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</si>
  <si>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</si>
  <si>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</si>
  <si>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</si>
  <si>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</si>
  <si>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</si>
  <si>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</si>
  <si>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</si>
  <si>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</si>
  <si>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</si>
  <si>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</si>
  <si>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</si>
  <si>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</si>
  <si>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</si>
  <si>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</si>
  <si>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</si>
  <si>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</si>
  <si>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</si>
  <si>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</si>
  <si>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</si>
  <si>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</si>
  <si>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</si>
  <si>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</si>
  <si>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</si>
  <si>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</si>
  <si>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</si>
  <si>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</si>
  <si>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</si>
  <si>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</si>
  <si>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</si>
  <si>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</si>
  <si>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</si>
  <si>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</si>
  <si>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</si>
  <si>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</si>
  <si>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</si>
  <si>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</si>
  <si>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</si>
  <si>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</si>
  <si>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</si>
  <si>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</si>
  <si>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José Herivelto de Holanda Trindade</t>
  </si>
  <si>
    <t>FUNDAMENTAL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</si>
  <si>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</si>
  <si>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</si>
  <si>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</si>
  <si>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</si>
  <si>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</si>
  <si>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</si>
  <si>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</si>
  <si>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</si>
  <si>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</si>
  <si>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</si>
  <si>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</si>
  <si>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</si>
  <si>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</si>
  <si>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</si>
  <si>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</si>
  <si>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</si>
  <si>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</si>
  <si>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</si>
  <si>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</si>
  <si>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</si>
  <si>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</si>
  <si>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</si>
  <si>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</si>
  <si>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DEPAD</t>
  </si>
  <si>
    <t>Assist.Admin/Gerente DEPFI</t>
  </si>
  <si>
    <t>Assist.Admin/ Chefe.......</t>
  </si>
  <si>
    <t>Assist.Admin/ Chefe SETAL</t>
  </si>
  <si>
    <t>Assist.Admin/ Gerente DEPPLANP</t>
  </si>
  <si>
    <t>JUNHO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</si>
  <si>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</si>
  <si>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..........</t>
  </si>
  <si>
    <t>Vanderlei Freitas Valente</t>
  </si>
  <si>
    <t>5..635,39</t>
  </si>
  <si>
    <t xml:space="preserve">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</si>
</sst>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74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NumberFormat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8" fillId="0" borderId="0" xfId="0" quotePrefix="1" applyFont="1" applyFill="1" applyBorder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center" vertical="top"/>
      <protection locked="0"/>
    </xf>
    <xf numFmtId="165" fontId="14" fillId="0" borderId="0" xfId="1" applyFont="1" applyFill="1" applyBorder="1" applyAlignment="1" applyProtection="1">
      <alignment horizontal="center" vertical="top"/>
      <protection locked="0"/>
    </xf>
    <xf numFmtId="0" fontId="8" fillId="4" borderId="2" xfId="0" applyFont="1" applyFill="1" applyBorder="1" applyAlignment="1" applyProtection="1">
      <alignment vertical="top"/>
      <protection locked="0"/>
    </xf>
    <xf numFmtId="1" fontId="9" fillId="4" borderId="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</xf>
    <xf numFmtId="0" fontId="8" fillId="4" borderId="2" xfId="0" quotePrefix="1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165" fontId="8" fillId="4" borderId="2" xfId="1" applyFont="1" applyFill="1" applyBorder="1" applyAlignment="1" applyProtection="1">
      <alignment horizontal="left" vertical="center" wrapText="1"/>
      <protection locked="0"/>
    </xf>
    <xf numFmtId="1" fontId="9" fillId="5" borderId="4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" xfId="0" applyFont="1" applyFill="1" applyBorder="1" applyAlignment="1" applyProtection="1">
      <alignment vertical="top"/>
      <protection locked="0"/>
    </xf>
    <xf numFmtId="1" fontId="9" fillId="5" borderId="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" xfId="0" applyFont="1" applyFill="1" applyBorder="1" applyAlignment="1" applyProtection="1">
      <alignment horizontal="center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0" borderId="0" xfId="0" quotePrefix="1" applyFont="1" applyBorder="1" applyAlignment="1" applyProtection="1">
      <alignment horizontal="left" vertical="top" wrapText="1"/>
      <protection locked="0"/>
    </xf>
    <xf numFmtId="0" fontId="8" fillId="0" borderId="0" xfId="0" quotePrefix="1" applyFont="1" applyBorder="1" applyAlignment="1">
      <alignment horizontal="left" vertical="top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" fontId="17" fillId="5" borderId="2" xfId="0" applyNumberFormat="1" applyFont="1" applyFill="1" applyBorder="1" applyAlignment="1" applyProtection="1">
      <alignment horizontal="center" vertical="top" shrinkToFit="1"/>
      <protection locked="0"/>
    </xf>
    <xf numFmtId="1" fontId="17" fillId="4" borderId="2" xfId="0" applyNumberFormat="1" applyFont="1" applyFill="1" applyBorder="1" applyAlignment="1" applyProtection="1">
      <alignment horizontal="center" vertical="top" shrinkToFi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14" fillId="0" borderId="0" xfId="0" applyFont="1" applyFill="1" applyBorder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165" fontId="9" fillId="0" borderId="15" xfId="1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165" fontId="8" fillId="4" borderId="2" xfId="1" applyNumberFormat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1" fontId="17" fillId="5" borderId="0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0" xfId="0" applyFont="1" applyFill="1" applyBorder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vertical="top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165" fontId="8" fillId="4" borderId="22" xfId="1" applyNumberFormat="1" applyFont="1" applyFill="1" applyBorder="1" applyAlignment="1" applyProtection="1">
      <alignment horizontal="left" vertical="top" wrapText="1"/>
      <protection locked="0"/>
    </xf>
    <xf numFmtId="165" fontId="8" fillId="4" borderId="22" xfId="1" applyFont="1" applyFill="1" applyBorder="1" applyAlignment="1" applyProtection="1">
      <alignment horizontal="left" vertical="top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</xf>
    <xf numFmtId="165" fontId="8" fillId="4" borderId="22" xfId="1" applyFont="1" applyFill="1" applyBorder="1" applyAlignment="1" applyProtection="1">
      <alignment vertical="top" wrapText="1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8" fillId="5" borderId="22" xfId="1" applyNumberFormat="1" applyFont="1" applyFill="1" applyBorder="1" applyAlignment="1" applyProtection="1">
      <alignment horizontal="left" vertical="top" wrapText="1"/>
      <protection locked="0"/>
    </xf>
    <xf numFmtId="165" fontId="8" fillId="5" borderId="22" xfId="1" applyFont="1" applyFill="1" applyBorder="1" applyAlignment="1" applyProtection="1">
      <alignment horizontal="left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</xf>
    <xf numFmtId="165" fontId="8" fillId="5" borderId="22" xfId="1" applyFont="1" applyFill="1" applyBorder="1" applyAlignment="1" applyProtection="1">
      <alignment vertical="top" wrapText="1"/>
    </xf>
    <xf numFmtId="0" fontId="8" fillId="7" borderId="2" xfId="0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Border="1" applyAlignment="1" applyProtection="1">
      <alignment horizontal="center" vertical="top"/>
      <protection locked="0"/>
    </xf>
    <xf numFmtId="0" fontId="9" fillId="5" borderId="2" xfId="0" applyFont="1" applyFill="1" applyBorder="1" applyAlignment="1" applyProtection="1">
      <alignment horizontal="left" vertical="top"/>
      <protection locked="0"/>
    </xf>
    <xf numFmtId="1" fontId="17" fillId="5" borderId="2" xfId="0" applyNumberFormat="1" applyFont="1" applyFill="1" applyBorder="1" applyAlignment="1" applyProtection="1">
      <alignment horizontal="center" vertical="top"/>
      <protection locked="0"/>
    </xf>
    <xf numFmtId="0" fontId="17" fillId="5" borderId="2" xfId="0" applyFont="1" applyFill="1" applyBorder="1" applyAlignment="1" applyProtection="1">
      <alignment horizontal="center" vertical="top"/>
      <protection locked="0"/>
    </xf>
    <xf numFmtId="1" fontId="9" fillId="4" borderId="4" xfId="0" applyNumberFormat="1" applyFont="1" applyFill="1" applyBorder="1" applyAlignment="1" applyProtection="1">
      <alignment horizontal="center" vertical="top" shrinkToFit="1"/>
      <protection locked="0"/>
    </xf>
    <xf numFmtId="0" fontId="9" fillId="5" borderId="2" xfId="0" applyFont="1" applyFill="1" applyBorder="1" applyAlignment="1" applyProtection="1">
      <alignment horizontal="center" vertical="top"/>
      <protection locked="0"/>
    </xf>
    <xf numFmtId="165" fontId="8" fillId="5" borderId="2" xfId="1" applyNumberFormat="1" applyFont="1" applyFill="1" applyBorder="1" applyAlignment="1" applyProtection="1">
      <alignment horizontal="center" vertical="top" wrapText="1"/>
      <protection locked="0"/>
    </xf>
    <xf numFmtId="165" fontId="8" fillId="5" borderId="2" xfId="1" applyFont="1" applyFill="1" applyBorder="1" applyAlignment="1" applyProtection="1">
      <alignment horizontal="center" vertical="top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</xf>
    <xf numFmtId="165" fontId="8" fillId="5" borderId="4" xfId="1" applyFont="1" applyFill="1" applyBorder="1" applyAlignment="1" applyProtection="1">
      <alignment horizontal="center" vertical="top" wrapText="1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8" fillId="4" borderId="2" xfId="1" applyNumberFormat="1" applyFont="1" applyFill="1" applyBorder="1" applyAlignment="1" applyProtection="1">
      <alignment horizontal="center" vertical="top" wrapText="1"/>
      <protection locked="0"/>
    </xf>
    <xf numFmtId="165" fontId="8" fillId="4" borderId="2" xfId="1" applyFont="1" applyFill="1" applyBorder="1" applyAlignment="1" applyProtection="1">
      <alignment horizontal="center" vertical="top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</xf>
    <xf numFmtId="165" fontId="8" fillId="4" borderId="4" xfId="1" applyFont="1" applyFill="1" applyBorder="1" applyAlignment="1" applyProtection="1">
      <alignment horizontal="center" vertical="top" wrapText="1"/>
    </xf>
    <xf numFmtId="165" fontId="9" fillId="4" borderId="2" xfId="1" quotePrefix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top"/>
      <protection locked="0"/>
    </xf>
    <xf numFmtId="165" fontId="8" fillId="4" borderId="2" xfId="1" applyFont="1" applyFill="1" applyBorder="1" applyAlignment="1" applyProtection="1">
      <alignment horizontal="center" vertical="center" wrapText="1"/>
      <protection locked="0"/>
    </xf>
    <xf numFmtId="165" fontId="8" fillId="4" borderId="2" xfId="1" applyNumberFormat="1" applyFont="1" applyFill="1" applyBorder="1" applyAlignment="1" applyProtection="1">
      <alignment horizontal="center" vertical="center" wrapText="1"/>
      <protection locked="0"/>
    </xf>
    <xf numFmtId="165" fontId="8" fillId="5" borderId="2" xfId="1" applyFont="1" applyFill="1" applyBorder="1" applyAlignment="1" applyProtection="1">
      <alignment horizontal="center" vertical="center" wrapText="1"/>
      <protection locked="0"/>
    </xf>
    <xf numFmtId="165" fontId="8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2" xfId="0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right" vertical="center" shrinkToFit="1"/>
      <protection locked="0"/>
    </xf>
    <xf numFmtId="165" fontId="8" fillId="4" borderId="4" xfId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165" fontId="8" fillId="0" borderId="15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15" xfId="1" applyFont="1" applyFill="1" applyBorder="1" applyAlignment="1" applyProtection="1">
      <alignment horizontal="left" vertical="center" wrapText="1"/>
      <protection locked="0"/>
    </xf>
    <xf numFmtId="165" fontId="8" fillId="0" borderId="11" xfId="1" applyFont="1" applyFill="1" applyBorder="1" applyAlignment="1" applyProtection="1">
      <alignment vertical="center" wrapText="1"/>
    </xf>
    <xf numFmtId="1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1" fontId="17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165" fontId="8" fillId="0" borderId="20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vertical="center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65" fontId="8" fillId="5" borderId="4" xfId="1" applyFont="1" applyFill="1" applyBorder="1" applyAlignment="1" applyProtection="1">
      <alignment horizontal="center" vertical="center" wrapText="1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65" fontId="8" fillId="4" borderId="4" xfId="1" applyFont="1" applyFill="1" applyBorder="1" applyAlignment="1" applyProtection="1">
      <alignment horizontal="center" vertical="center" wrapText="1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2" applyFill="1" applyBorder="1" applyAlignment="1" applyProtection="1">
      <alignment vertical="top"/>
      <protection locked="0"/>
    </xf>
    <xf numFmtId="14" fontId="18" fillId="0" borderId="24" xfId="0" applyNumberFormat="1" applyFont="1" applyFill="1" applyBorder="1" applyAlignment="1" applyProtection="1">
      <alignment horizontal="left" vertical="top"/>
      <protection locked="0"/>
    </xf>
    <xf numFmtId="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2" xfId="3" applyFont="1" applyFill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Border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3"/>
  <sheetViews>
    <sheetView tabSelected="1" topLeftCell="F3" zoomScale="98" zoomScaleNormal="98" workbookViewId="0">
      <selection activeCell="O10" sqref="O10"/>
    </sheetView>
  </sheetViews>
  <sheetFormatPr defaultColWidth="9" defaultRowHeight="12.75" x14ac:dyDescent="0.2"/>
  <cols>
    <col min="1" max="1" width="5.1640625" customWidth="1"/>
    <col min="2" max="2" width="12.83203125" customWidth="1"/>
    <col min="3" max="3" width="49" customWidth="1"/>
    <col min="4" max="4" width="17.6640625" bestFit="1" customWidth="1"/>
    <col min="5" max="5" width="18" customWidth="1"/>
    <col min="6" max="6" width="18" style="55" customWidth="1"/>
    <col min="7" max="7" width="16" customWidth="1"/>
    <col min="8" max="8" width="13.5" customWidth="1"/>
    <col min="9" max="9" width="35.1640625" customWidth="1"/>
    <col min="10" max="10" width="20.5" customWidth="1"/>
    <col min="11" max="11" width="15.33203125" customWidth="1"/>
    <col min="12" max="12" width="14.83203125" customWidth="1"/>
    <col min="13" max="13" width="15.33203125" bestFit="1" customWidth="1"/>
    <col min="14" max="14" width="21.83203125" customWidth="1"/>
    <col min="15" max="15" width="18" customWidth="1"/>
    <col min="16" max="16" width="17.83203125" bestFit="1" customWidth="1"/>
  </cols>
  <sheetData>
    <row r="4" spans="1:47" ht="20.25" thickBot="1" x14ac:dyDescent="0.25">
      <c r="B4" s="171" t="s">
        <v>49</v>
      </c>
      <c r="C4" s="171"/>
      <c r="D4" s="171"/>
      <c r="E4" s="171"/>
      <c r="F4" s="171"/>
      <c r="G4" s="171"/>
      <c r="H4" s="16"/>
      <c r="I4" s="162" t="s">
        <v>38</v>
      </c>
      <c r="J4" s="163" t="s">
        <v>117</v>
      </c>
      <c r="K4" s="167">
        <v>2022</v>
      </c>
      <c r="L4" s="168"/>
      <c r="M4" s="168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6.5" thickTop="1" thickBot="1" x14ac:dyDescent="0.25">
      <c r="B5" s="169" t="s">
        <v>73</v>
      </c>
      <c r="C5" s="170"/>
      <c r="D5" s="172" t="s">
        <v>88</v>
      </c>
      <c r="E5" s="173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2">
      <c r="B6" s="19" t="s">
        <v>28</v>
      </c>
      <c r="C6" s="20" t="s">
        <v>36</v>
      </c>
      <c r="D6" s="20" t="s">
        <v>46</v>
      </c>
      <c r="E6" s="20" t="s">
        <v>47</v>
      </c>
      <c r="F6" s="20" t="s">
        <v>85</v>
      </c>
      <c r="G6" s="20" t="s">
        <v>37</v>
      </c>
      <c r="H6" s="20" t="s">
        <v>29</v>
      </c>
      <c r="I6" s="20" t="s">
        <v>48</v>
      </c>
      <c r="J6" s="20" t="s">
        <v>65</v>
      </c>
      <c r="K6" s="20" t="s">
        <v>64</v>
      </c>
      <c r="L6" s="20" t="s">
        <v>66</v>
      </c>
      <c r="M6" s="20" t="s">
        <v>34</v>
      </c>
      <c r="N6" s="20" t="s">
        <v>67</v>
      </c>
      <c r="O6" s="21" t="s">
        <v>72</v>
      </c>
      <c r="P6" s="21" t="s">
        <v>68</v>
      </c>
      <c r="Q6" s="50" t="s">
        <v>78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2">
      <c r="B7" s="129">
        <v>1</v>
      </c>
      <c r="C7" s="130" t="s">
        <v>13</v>
      </c>
      <c r="D7" s="69">
        <v>11</v>
      </c>
      <c r="E7" s="69" t="s">
        <v>84</v>
      </c>
      <c r="F7" s="69" t="s">
        <v>90</v>
      </c>
      <c r="G7" s="71" t="s">
        <v>27</v>
      </c>
      <c r="H7" s="71">
        <v>6</v>
      </c>
      <c r="I7" s="128" t="s">
        <v>14</v>
      </c>
      <c r="J7" s="131" t="str">
        <f>J13</f>
        <v>CONCURSADO</v>
      </c>
      <c r="K7" s="62">
        <v>3116</v>
      </c>
      <c r="L7" s="42">
        <v>178.31</v>
      </c>
      <c r="M7" s="132"/>
      <c r="N7" s="39">
        <f>SUM(Tabela44[[#This Row],[Salario Base]:[Gratificação]])</f>
        <v>3294.31</v>
      </c>
      <c r="O7" s="38">
        <v>867.39</v>
      </c>
      <c r="P7" s="133">
        <f>Tabela44[[#This Row],[Salario Bruto]]-Tabela44[[#This Row],[Descontos]]</f>
        <v>2426.92</v>
      </c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25">
      <c r="B8" s="134">
        <v>2</v>
      </c>
      <c r="C8" s="135" t="s">
        <v>10</v>
      </c>
      <c r="D8" s="70">
        <v>13</v>
      </c>
      <c r="E8" s="70" t="s">
        <v>84</v>
      </c>
      <c r="F8" s="70" t="s">
        <v>86</v>
      </c>
      <c r="G8" s="72" t="s">
        <v>27</v>
      </c>
      <c r="H8" s="72">
        <v>6</v>
      </c>
      <c r="I8" s="136" t="s">
        <v>11</v>
      </c>
      <c r="J8" s="136" t="str">
        <f>J13</f>
        <v>CONCURSADO</v>
      </c>
      <c r="K8" s="137">
        <v>1851.06</v>
      </c>
      <c r="L8" s="138">
        <v>1490.11</v>
      </c>
      <c r="M8" s="56">
        <v>2468.08</v>
      </c>
      <c r="N8" s="57">
        <f>SUM(Tabela44[[#This Row],[Salario Base]:[Gratificação]])</f>
        <v>5809.25</v>
      </c>
      <c r="O8" s="56">
        <v>4869.8599999999997</v>
      </c>
      <c r="P8" s="139">
        <f>Tabela44[[#This Row],[Salario Bruto]]-Tabela44[[#This Row],[Descontos]]</f>
        <v>939.39000000000033</v>
      </c>
      <c r="Q8" s="5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25">
      <c r="B9" s="140"/>
      <c r="C9" s="141"/>
      <c r="D9" s="142"/>
      <c r="E9" s="143"/>
      <c r="F9" s="58"/>
      <c r="G9" s="144"/>
      <c r="H9" s="145"/>
      <c r="I9" s="146"/>
      <c r="J9" s="146"/>
      <c r="K9" s="147"/>
      <c r="L9" s="148"/>
      <c r="M9" s="59"/>
      <c r="N9" s="60"/>
      <c r="O9" s="59"/>
      <c r="P9" s="149"/>
      <c r="Q9" s="61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25"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 t="s">
        <v>122</v>
      </c>
      <c r="P10" s="82"/>
      <c r="Q10" s="82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25">
      <c r="B11" s="150"/>
      <c r="C11" s="68" t="s">
        <v>73</v>
      </c>
      <c r="D11" s="67" t="s">
        <v>89</v>
      </c>
      <c r="E11" s="151"/>
      <c r="F11" s="152"/>
      <c r="G11" s="152"/>
      <c r="H11" s="152"/>
      <c r="I11" s="152" t="s">
        <v>118</v>
      </c>
      <c r="J11" s="152"/>
      <c r="K11" s="152"/>
      <c r="L11" s="152"/>
      <c r="M11" s="152"/>
      <c r="N11" s="152"/>
      <c r="O11" s="152"/>
      <c r="P11" s="153"/>
      <c r="Q11" s="153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2">
      <c r="B12" s="63" t="s">
        <v>28</v>
      </c>
      <c r="C12" s="64" t="s">
        <v>36</v>
      </c>
      <c r="D12" s="64" t="s">
        <v>46</v>
      </c>
      <c r="E12" s="64" t="s">
        <v>47</v>
      </c>
      <c r="F12" s="64" t="s">
        <v>85</v>
      </c>
      <c r="G12" s="64" t="s">
        <v>37</v>
      </c>
      <c r="H12" s="64" t="s">
        <v>29</v>
      </c>
      <c r="I12" s="64" t="s">
        <v>48</v>
      </c>
      <c r="J12" s="64" t="s">
        <v>65</v>
      </c>
      <c r="K12" s="64" t="s">
        <v>64</v>
      </c>
      <c r="L12" s="64" t="s">
        <v>66</v>
      </c>
      <c r="M12" s="64" t="s">
        <v>34</v>
      </c>
      <c r="N12" s="64" t="s">
        <v>67</v>
      </c>
      <c r="O12" s="65" t="s">
        <v>72</v>
      </c>
      <c r="P12" s="65" t="s">
        <v>68</v>
      </c>
      <c r="Q12" s="66" t="s">
        <v>78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2">
      <c r="B13" s="154">
        <v>3</v>
      </c>
      <c r="C13" s="155" t="s">
        <v>1</v>
      </c>
      <c r="D13" s="156">
        <v>2</v>
      </c>
      <c r="E13" s="156" t="s">
        <v>83</v>
      </c>
      <c r="F13" s="156" t="s">
        <v>86</v>
      </c>
      <c r="G13" s="157" t="s">
        <v>105</v>
      </c>
      <c r="H13" s="157">
        <v>6</v>
      </c>
      <c r="I13" s="127" t="s">
        <v>2</v>
      </c>
      <c r="J13" s="127" t="s">
        <v>69</v>
      </c>
      <c r="K13" s="126"/>
      <c r="L13" s="125"/>
      <c r="M13" s="112"/>
      <c r="N13" s="113"/>
      <c r="O13" s="112"/>
      <c r="P13" s="158"/>
      <c r="Q13" s="112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2">
      <c r="B14" s="159">
        <v>4</v>
      </c>
      <c r="C14" s="130" t="s">
        <v>39</v>
      </c>
      <c r="D14" s="69">
        <v>3</v>
      </c>
      <c r="E14" s="69"/>
      <c r="F14" s="69" t="str">
        <f>F13</f>
        <v>.........</v>
      </c>
      <c r="G14" s="71" t="s">
        <v>81</v>
      </c>
      <c r="H14" s="71">
        <v>6</v>
      </c>
      <c r="I14" s="128" t="s">
        <v>106</v>
      </c>
      <c r="J14" s="128" t="str">
        <f>J13</f>
        <v>CONCURSADO</v>
      </c>
      <c r="K14" s="124">
        <v>1727.57</v>
      </c>
      <c r="L14" s="123">
        <v>224.58</v>
      </c>
      <c r="M14" s="118">
        <v>1394.75</v>
      </c>
      <c r="N14" s="119">
        <f>SUM(Tabela44[[#This Row],[Salario Base]:[Gratificação]])</f>
        <v>3346.8999999999996</v>
      </c>
      <c r="O14" s="118">
        <v>339.55</v>
      </c>
      <c r="P14" s="160">
        <f>Tabela44[[#This Row],[Salario Bruto]]-Tabela44[[#This Row],[Descontos]]</f>
        <v>3007.3499999999995</v>
      </c>
      <c r="Q14" s="11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2">
      <c r="A15" s="49"/>
      <c r="B15" s="154">
        <v>5</v>
      </c>
      <c r="C15" s="155" t="s">
        <v>3</v>
      </c>
      <c r="D15" s="156">
        <v>16</v>
      </c>
      <c r="E15" s="156" t="s">
        <v>84</v>
      </c>
      <c r="F15" s="156" t="str">
        <f>F14</f>
        <v>.........</v>
      </c>
      <c r="G15" s="157" t="s">
        <v>27</v>
      </c>
      <c r="H15" s="157">
        <v>6</v>
      </c>
      <c r="I15" s="127" t="s">
        <v>4</v>
      </c>
      <c r="J15" s="127" t="str">
        <f>J13</f>
        <v>CONCURSADO</v>
      </c>
      <c r="K15" s="126">
        <v>6796.46</v>
      </c>
      <c r="L15" s="125">
        <v>356.81</v>
      </c>
      <c r="M15" s="112"/>
      <c r="N15" s="113">
        <f>SUM(Tabela44[[#This Row],[Salario Base]:[Gratificação]])</f>
        <v>7153.27</v>
      </c>
      <c r="O15" s="112">
        <v>2358.7800000000002</v>
      </c>
      <c r="P15" s="158">
        <f>Tabela44[[#This Row],[Salario Bruto]]-Tabela44[[#This Row],[Descontos]]</f>
        <v>4794.49</v>
      </c>
      <c r="Q15" s="115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</row>
    <row r="16" spans="1:47" x14ac:dyDescent="0.2">
      <c r="B16" s="159">
        <v>6</v>
      </c>
      <c r="C16" s="130" t="s">
        <v>5</v>
      </c>
      <c r="D16" s="69"/>
      <c r="E16" s="69"/>
      <c r="F16" s="69" t="s">
        <v>86</v>
      </c>
      <c r="G16" s="71" t="s">
        <v>43</v>
      </c>
      <c r="H16" s="71">
        <v>6</v>
      </c>
      <c r="I16" s="128" t="s">
        <v>4</v>
      </c>
      <c r="J16" s="128" t="str">
        <f>J13</f>
        <v>CONCURSADO</v>
      </c>
      <c r="K16" s="124"/>
      <c r="L16" s="123"/>
      <c r="M16" s="123"/>
      <c r="N16" s="119"/>
      <c r="O16" s="118"/>
      <c r="P16" s="160"/>
      <c r="Q16" s="118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2">
      <c r="B17" s="154">
        <v>7</v>
      </c>
      <c r="C17" s="155" t="s">
        <v>6</v>
      </c>
      <c r="D17" s="156">
        <v>6</v>
      </c>
      <c r="E17" s="156" t="s">
        <v>83</v>
      </c>
      <c r="F17" s="156" t="str">
        <f>F15</f>
        <v>.........</v>
      </c>
      <c r="G17" s="157" t="s">
        <v>27</v>
      </c>
      <c r="H17" s="157">
        <v>6</v>
      </c>
      <c r="I17" s="127" t="s">
        <v>107</v>
      </c>
      <c r="J17" s="127" t="str">
        <f>J13</f>
        <v>CONCURSADO</v>
      </c>
      <c r="K17" s="126">
        <v>2369.7800000000002</v>
      </c>
      <c r="L17" s="125">
        <v>236.98</v>
      </c>
      <c r="M17" s="112">
        <v>2324.59</v>
      </c>
      <c r="N17" s="113">
        <f>SUM(Tabela44[[#This Row],[Salario Base]:[Gratificação]])</f>
        <v>4931.3500000000004</v>
      </c>
      <c r="O17" s="112">
        <v>1299.46</v>
      </c>
      <c r="P17" s="158">
        <f>Tabela44[[#This Row],[Salario Bruto]]-Tabela44[[#This Row],[Descontos]]</f>
        <v>3631.8900000000003</v>
      </c>
      <c r="Q17" s="112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2">
      <c r="B18" s="159">
        <v>8</v>
      </c>
      <c r="C18" s="130" t="s">
        <v>41</v>
      </c>
      <c r="D18" s="69">
        <v>2</v>
      </c>
      <c r="E18" s="69" t="s">
        <v>83</v>
      </c>
      <c r="F18" s="69" t="str">
        <f>F17</f>
        <v>.........</v>
      </c>
      <c r="G18" s="71" t="s">
        <v>27</v>
      </c>
      <c r="H18" s="71">
        <v>6</v>
      </c>
      <c r="I18" s="128" t="s">
        <v>108</v>
      </c>
      <c r="J18" s="128" t="str">
        <f>J13</f>
        <v>CONCURSADO</v>
      </c>
      <c r="K18" s="124">
        <v>1554.81</v>
      </c>
      <c r="L18" s="123">
        <v>155.47999999999999</v>
      </c>
      <c r="M18" s="118">
        <v>1394.75</v>
      </c>
      <c r="N18" s="119">
        <f>SUM(Tabela44[[#This Row],[Salario Base]:[Gratificação]])</f>
        <v>3105.04</v>
      </c>
      <c r="O18" s="118">
        <v>293.2</v>
      </c>
      <c r="P18" s="160">
        <f>Tabela44[[#This Row],[Salario Bruto]]-Tabela44[[#This Row],[Descontos]]</f>
        <v>2811.84</v>
      </c>
      <c r="Q18" s="1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2">
      <c r="B19" s="154">
        <v>9</v>
      </c>
      <c r="C19" s="155" t="s">
        <v>7</v>
      </c>
      <c r="D19" s="156">
        <v>7</v>
      </c>
      <c r="E19" s="156" t="s">
        <v>83</v>
      </c>
      <c r="F19" s="156" t="str">
        <f>F18</f>
        <v>.........</v>
      </c>
      <c r="G19" s="157" t="s">
        <v>82</v>
      </c>
      <c r="H19" s="157">
        <v>6</v>
      </c>
      <c r="I19" s="127" t="s">
        <v>4</v>
      </c>
      <c r="J19" s="127" t="str">
        <f t="shared" ref="J19:J32" si="0">J14</f>
        <v>CONCURSADO</v>
      </c>
      <c r="K19" s="126">
        <v>2633.09</v>
      </c>
      <c r="L19" s="125"/>
      <c r="M19" s="125"/>
      <c r="N19" s="113">
        <f>SUM(Tabela44[[#This Row],[Salario Base]:[Gratificação]])</f>
        <v>2633.09</v>
      </c>
      <c r="O19" s="112">
        <v>262.77</v>
      </c>
      <c r="P19" s="158">
        <f>Tabela44[[#This Row],[Salario Bruto]]-Tabela44[[#This Row],[Descontos]]</f>
        <v>2370.3200000000002</v>
      </c>
      <c r="Q19" s="11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2">
      <c r="B20" s="159">
        <v>11</v>
      </c>
      <c r="C20" s="130" t="s">
        <v>15</v>
      </c>
      <c r="D20" s="69">
        <v>20</v>
      </c>
      <c r="E20" s="69" t="s">
        <v>83</v>
      </c>
      <c r="F20" s="69" t="str">
        <f>F19</f>
        <v>.........</v>
      </c>
      <c r="G20" s="71" t="s">
        <v>27</v>
      </c>
      <c r="H20" s="71">
        <v>6</v>
      </c>
      <c r="I20" s="128" t="s">
        <v>109</v>
      </c>
      <c r="J20" s="128" t="str">
        <f t="shared" si="0"/>
        <v>CONCURSADO</v>
      </c>
      <c r="K20" s="124">
        <v>10152.73</v>
      </c>
      <c r="L20" s="123"/>
      <c r="M20" s="118">
        <v>1394.75</v>
      </c>
      <c r="N20" s="119">
        <f>SUM(Tabela44[[#This Row],[Salario Base]:[Gratificação]])</f>
        <v>11547.48</v>
      </c>
      <c r="O20" s="118">
        <v>5042.8100000000004</v>
      </c>
      <c r="P20" s="160">
        <f>Tabela44[[#This Row],[Salario Bruto]]-Tabela44[[#This Row],[Descontos]]</f>
        <v>6504.6699999999992</v>
      </c>
      <c r="Q20" s="11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79</v>
      </c>
    </row>
    <row r="21" spans="2:36" x14ac:dyDescent="0.2">
      <c r="B21" s="154">
        <v>12</v>
      </c>
      <c r="C21" s="155" t="s">
        <v>16</v>
      </c>
      <c r="D21" s="156">
        <v>7</v>
      </c>
      <c r="E21" s="156" t="s">
        <v>84</v>
      </c>
      <c r="F21" s="156" t="str">
        <f>F19</f>
        <v>.........</v>
      </c>
      <c r="G21" s="157" t="s">
        <v>27</v>
      </c>
      <c r="H21" s="157">
        <v>6</v>
      </c>
      <c r="I21" s="127" t="s">
        <v>17</v>
      </c>
      <c r="J21" s="127" t="str">
        <f t="shared" si="0"/>
        <v>CONCURSADO</v>
      </c>
      <c r="K21" s="126">
        <v>3353.23</v>
      </c>
      <c r="L21" s="125">
        <v>191.35</v>
      </c>
      <c r="M21" s="112">
        <v>800</v>
      </c>
      <c r="N21" s="113">
        <f>SUM(Tabela44[[#This Row],[Salario Base]:[Gratificação]])</f>
        <v>4344.58</v>
      </c>
      <c r="O21" s="112">
        <v>1209.22</v>
      </c>
      <c r="P21" s="158">
        <f>Tabela44[[#This Row],[Salario Bruto]]-Tabela44[[#This Row],[Descontos]]</f>
        <v>3135.3599999999997</v>
      </c>
      <c r="Q21" s="11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2">
      <c r="B22" s="159">
        <v>13</v>
      </c>
      <c r="C22" s="130" t="s">
        <v>19</v>
      </c>
      <c r="D22" s="69">
        <v>6</v>
      </c>
      <c r="E22" s="69" t="s">
        <v>83</v>
      </c>
      <c r="F22" s="69" t="str">
        <f>F19</f>
        <v>.........</v>
      </c>
      <c r="G22" s="71" t="s">
        <v>27</v>
      </c>
      <c r="H22" s="71">
        <v>6</v>
      </c>
      <c r="I22" s="128" t="s">
        <v>110</v>
      </c>
      <c r="J22" s="164" t="s">
        <v>69</v>
      </c>
      <c r="K22" s="123">
        <v>5635.39</v>
      </c>
      <c r="L22" s="123" t="s">
        <v>121</v>
      </c>
      <c r="M22" s="118"/>
      <c r="N22" s="119">
        <f>SUM(Tabela44[[#This Row],[Salario Base]:[Gratificação]])</f>
        <v>5635.39</v>
      </c>
      <c r="O22" s="118">
        <v>5635.39</v>
      </c>
      <c r="P22" s="160">
        <f>Tabela44[[#This Row],[Salario Bruto]]-Tabela44[[#This Row],[Descontos]]</f>
        <v>0</v>
      </c>
      <c r="Q22" s="118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2">
      <c r="B23" s="154">
        <v>14</v>
      </c>
      <c r="C23" s="155" t="s">
        <v>20</v>
      </c>
      <c r="D23" s="156">
        <v>7</v>
      </c>
      <c r="E23" s="156" t="s">
        <v>84</v>
      </c>
      <c r="F23" s="156" t="str">
        <f>F18</f>
        <v>.........</v>
      </c>
      <c r="G23" s="157" t="s">
        <v>27</v>
      </c>
      <c r="H23" s="157">
        <v>6</v>
      </c>
      <c r="I23" s="127" t="s">
        <v>111</v>
      </c>
      <c r="J23" s="127" t="str">
        <f t="shared" si="0"/>
        <v>CONCURSADO</v>
      </c>
      <c r="K23" s="125">
        <v>2633.09</v>
      </c>
      <c r="L23" s="125">
        <v>401.55</v>
      </c>
      <c r="M23" s="112">
        <v>2324.59</v>
      </c>
      <c r="N23" s="113">
        <f>SUM(Tabela44[[#This Row],[Salario Base]:[Gratificação]])</f>
        <v>5359.2300000000005</v>
      </c>
      <c r="O23" s="112">
        <v>1697.85</v>
      </c>
      <c r="P23" s="158">
        <f>Tabela44[[#This Row],[Salario Bruto]]-Tabela44[[#This Row],[Descontos]]</f>
        <v>3661.3800000000006</v>
      </c>
      <c r="Q23" s="112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2">
      <c r="B24" s="159">
        <v>15</v>
      </c>
      <c r="C24" s="130" t="s">
        <v>40</v>
      </c>
      <c r="D24" s="69">
        <v>2</v>
      </c>
      <c r="E24" s="69" t="s">
        <v>84</v>
      </c>
      <c r="F24" s="69">
        <v>2</v>
      </c>
      <c r="G24" s="71" t="s">
        <v>27</v>
      </c>
      <c r="H24" s="71">
        <v>6</v>
      </c>
      <c r="I24" s="128" t="s">
        <v>112</v>
      </c>
      <c r="J24" s="128" t="str">
        <f t="shared" si="0"/>
        <v>CONCURSADO</v>
      </c>
      <c r="K24" s="123">
        <v>4226.54</v>
      </c>
      <c r="L24" s="123"/>
      <c r="M24" s="118"/>
      <c r="N24" s="119">
        <f>SUM(Tabela44[[#This Row],[Salario Base]:[Gratificação]])</f>
        <v>4226.54</v>
      </c>
      <c r="O24" s="118">
        <v>654.36</v>
      </c>
      <c r="P24" s="160">
        <f>Tabela44[[#This Row],[Salario Bruto]]-Tabela44[[#This Row],[Descontos]]</f>
        <v>3572.18</v>
      </c>
      <c r="Q24" s="118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2">
      <c r="B25" s="154">
        <v>16</v>
      </c>
      <c r="C25" s="155" t="s">
        <v>76</v>
      </c>
      <c r="D25" s="156">
        <v>2</v>
      </c>
      <c r="E25" s="156" t="s">
        <v>84</v>
      </c>
      <c r="F25" s="156" t="str">
        <f>F19</f>
        <v>.........</v>
      </c>
      <c r="G25" s="157" t="s">
        <v>27</v>
      </c>
      <c r="H25" s="157">
        <v>6</v>
      </c>
      <c r="I25" s="127" t="s">
        <v>17</v>
      </c>
      <c r="J25" s="127" t="str">
        <f t="shared" si="0"/>
        <v>CONCURSADO</v>
      </c>
      <c r="K25" s="125">
        <v>2210.0500000000002</v>
      </c>
      <c r="L25" s="125">
        <v>337.03</v>
      </c>
      <c r="M25" s="112">
        <v>800</v>
      </c>
      <c r="N25" s="113">
        <f>SUM(Tabela44[[#This Row],[Salario Base]:[Gratificação]])</f>
        <v>3347.08</v>
      </c>
      <c r="O25" s="112">
        <v>332.89</v>
      </c>
      <c r="P25" s="158">
        <f>Tabela44[[#This Row],[Salario Bruto]]-Tabela44[[#This Row],[Descontos]]</f>
        <v>3014.19</v>
      </c>
      <c r="Q25" s="112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2">
      <c r="B26" s="159">
        <v>17</v>
      </c>
      <c r="C26" s="130" t="s">
        <v>21</v>
      </c>
      <c r="D26" s="69">
        <v>7</v>
      </c>
      <c r="E26" s="69" t="s">
        <v>84</v>
      </c>
      <c r="F26" s="69" t="str">
        <f>F19</f>
        <v>.........</v>
      </c>
      <c r="G26" s="71" t="s">
        <v>27</v>
      </c>
      <c r="H26" s="71">
        <v>6</v>
      </c>
      <c r="I26" s="128" t="s">
        <v>17</v>
      </c>
      <c r="J26" s="128" t="str">
        <f t="shared" si="0"/>
        <v>CONCURSADO</v>
      </c>
      <c r="K26" s="123">
        <v>3353.23</v>
      </c>
      <c r="L26" s="123">
        <v>191.35</v>
      </c>
      <c r="M26" s="118">
        <v>800</v>
      </c>
      <c r="N26" s="119">
        <f>SUM(Tabela44[[#This Row],[Salario Base]:[Gratificação]])</f>
        <v>4344.58</v>
      </c>
      <c r="O26" s="118">
        <v>1092.19</v>
      </c>
      <c r="P26" s="160">
        <f>Tabela44[[#This Row],[Salario Bruto]]-Tabela44[[#This Row],[Descontos]]</f>
        <v>3252.39</v>
      </c>
      <c r="Q26" s="118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2">
      <c r="B27" s="154">
        <v>18</v>
      </c>
      <c r="C27" s="155" t="s">
        <v>22</v>
      </c>
      <c r="D27" s="156">
        <v>12</v>
      </c>
      <c r="E27" s="156" t="s">
        <v>83</v>
      </c>
      <c r="F27" s="156" t="str">
        <f>F19</f>
        <v>.........</v>
      </c>
      <c r="G27" s="157" t="s">
        <v>27</v>
      </c>
      <c r="H27" s="157">
        <v>6</v>
      </c>
      <c r="I27" s="127" t="s">
        <v>113</v>
      </c>
      <c r="J27" s="127" t="str">
        <f t="shared" si="0"/>
        <v>CONCURSADO</v>
      </c>
      <c r="K27" s="125">
        <v>4459.16</v>
      </c>
      <c r="L27" s="125">
        <v>445.92</v>
      </c>
      <c r="M27" s="112">
        <v>2324.59</v>
      </c>
      <c r="N27" s="113">
        <f>SUM(Tabela44[[#This Row],[Salario Base]:[Gratificação]])</f>
        <v>7229.67</v>
      </c>
      <c r="O27" s="112">
        <v>2562.9699999999998</v>
      </c>
      <c r="P27" s="158">
        <f>Tabela44[[#This Row],[Salario Bruto]]-Tabela44[[#This Row],[Descontos]]</f>
        <v>4666.7000000000007</v>
      </c>
      <c r="Q27" s="112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2">
      <c r="B28" s="161">
        <v>19</v>
      </c>
      <c r="C28" s="130" t="s">
        <v>44</v>
      </c>
      <c r="D28" s="69">
        <v>2</v>
      </c>
      <c r="E28" s="69" t="s">
        <v>84</v>
      </c>
      <c r="F28" s="69" t="str">
        <f>F29</f>
        <v>.........</v>
      </c>
      <c r="G28" s="71" t="s">
        <v>27</v>
      </c>
      <c r="H28" s="71">
        <v>6</v>
      </c>
      <c r="I28" s="128" t="s">
        <v>45</v>
      </c>
      <c r="J28" s="128" t="str">
        <f t="shared" si="0"/>
        <v>CONCURSADO</v>
      </c>
      <c r="K28" s="123">
        <v>1554.81</v>
      </c>
      <c r="L28" s="123">
        <v>138.1</v>
      </c>
      <c r="M28" s="123"/>
      <c r="N28" s="119">
        <f>SUM(Tabela44[[#This Row],[Salario Base]:[Gratificação]])</f>
        <v>1692.9099999999999</v>
      </c>
      <c r="O28" s="118">
        <v>121.75</v>
      </c>
      <c r="P28" s="160">
        <f>Tabela44[[#This Row],[Salario Bruto]]-Tabela44[[#This Row],[Descontos]]</f>
        <v>1571.1599999999999</v>
      </c>
      <c r="Q28" s="118"/>
      <c r="R28" s="17"/>
      <c r="S28" s="17"/>
      <c r="T28" s="4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2">
      <c r="B29" s="154">
        <v>20</v>
      </c>
      <c r="C29" s="155" t="s">
        <v>23</v>
      </c>
      <c r="D29" s="156">
        <v>7</v>
      </c>
      <c r="E29" s="156" t="s">
        <v>84</v>
      </c>
      <c r="F29" s="156" t="str">
        <f>F19</f>
        <v>.........</v>
      </c>
      <c r="G29" s="157" t="s">
        <v>27</v>
      </c>
      <c r="H29" s="157">
        <v>6</v>
      </c>
      <c r="I29" s="127" t="s">
        <v>114</v>
      </c>
      <c r="J29" s="127" t="str">
        <f t="shared" si="0"/>
        <v>CONCURSADO</v>
      </c>
      <c r="K29" s="125">
        <v>2633.09</v>
      </c>
      <c r="L29" s="125">
        <v>401.55</v>
      </c>
      <c r="M29" s="112">
        <v>2324.59</v>
      </c>
      <c r="N29" s="113">
        <f>SUM(Tabela44[[#This Row],[Salario Base]:[Gratificação]])</f>
        <v>5359.2300000000005</v>
      </c>
      <c r="O29" s="112">
        <v>898.19</v>
      </c>
      <c r="P29" s="158">
        <f>Tabela44[[#This Row],[Salario Bruto]]-Tabela44[[#This Row],[Descontos]]</f>
        <v>4461.0400000000009</v>
      </c>
      <c r="Q29" s="112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2">
      <c r="B30" s="159">
        <v>21</v>
      </c>
      <c r="C30" s="130" t="s">
        <v>24</v>
      </c>
      <c r="D30" s="69">
        <v>7</v>
      </c>
      <c r="E30" s="69" t="s">
        <v>84</v>
      </c>
      <c r="F30" s="69" t="str">
        <f>F18</f>
        <v>.........</v>
      </c>
      <c r="G30" s="71" t="s">
        <v>27</v>
      </c>
      <c r="H30" s="71">
        <v>6</v>
      </c>
      <c r="I30" s="128" t="s">
        <v>115</v>
      </c>
      <c r="J30" s="128" t="str">
        <f t="shared" si="0"/>
        <v>CONCURSADO</v>
      </c>
      <c r="K30" s="123">
        <v>2633.09</v>
      </c>
      <c r="L30" s="123">
        <v>401.55</v>
      </c>
      <c r="M30" s="118">
        <v>1394.75</v>
      </c>
      <c r="N30" s="119">
        <f>SUM(Tabela44[[#This Row],[Salario Base]:[Gratificação]])</f>
        <v>4429.3900000000003</v>
      </c>
      <c r="O30" s="118">
        <v>1374.59</v>
      </c>
      <c r="P30" s="160">
        <f>Tabela44[[#This Row],[Salario Bruto]]-Tabela44[[#This Row],[Descontos]]</f>
        <v>3054.8</v>
      </c>
      <c r="Q30" s="118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2">
      <c r="B31" s="154">
        <v>22</v>
      </c>
      <c r="C31" s="155" t="s">
        <v>25</v>
      </c>
      <c r="D31" s="156">
        <v>3</v>
      </c>
      <c r="E31" s="156" t="s">
        <v>84</v>
      </c>
      <c r="F31" s="156">
        <v>2</v>
      </c>
      <c r="G31" s="157" t="s">
        <v>27</v>
      </c>
      <c r="H31" s="157">
        <v>6</v>
      </c>
      <c r="I31" s="127" t="s">
        <v>116</v>
      </c>
      <c r="J31" s="127" t="str">
        <f t="shared" si="0"/>
        <v>CONCURSADO</v>
      </c>
      <c r="K31" s="125">
        <v>4226.54</v>
      </c>
      <c r="L31" s="125"/>
      <c r="M31" s="112"/>
      <c r="N31" s="113">
        <f>SUM(Tabela44[[#This Row],[Salario Base]:[Gratificação]])</f>
        <v>4226.54</v>
      </c>
      <c r="O31" s="112">
        <v>646.46</v>
      </c>
      <c r="P31" s="158">
        <f>Tabela44[[#This Row],[Salario Bruto]]-Tabela44[[#This Row],[Descontos]]</f>
        <v>3580.08</v>
      </c>
      <c r="Q31" s="112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2">
      <c r="B32" s="159">
        <v>23</v>
      </c>
      <c r="C32" s="130" t="s">
        <v>26</v>
      </c>
      <c r="D32" s="69">
        <v>7</v>
      </c>
      <c r="E32" s="69" t="s">
        <v>84</v>
      </c>
      <c r="F32" s="69" t="str">
        <f>F19</f>
        <v>.........</v>
      </c>
      <c r="G32" s="71" t="s">
        <v>27</v>
      </c>
      <c r="H32" s="71">
        <v>6</v>
      </c>
      <c r="I32" s="128" t="s">
        <v>17</v>
      </c>
      <c r="J32" s="128" t="str">
        <f t="shared" si="0"/>
        <v>CONCURSADO</v>
      </c>
      <c r="K32" s="123">
        <v>3353.23</v>
      </c>
      <c r="L32" s="123">
        <v>526.66999999999996</v>
      </c>
      <c r="M32" s="118">
        <v>800</v>
      </c>
      <c r="N32" s="119">
        <f>SUM(Tabela44[[#This Row],[Salario Base]:[Gratificação]])</f>
        <v>4679.8999999999996</v>
      </c>
      <c r="O32" s="118">
        <v>1252.28</v>
      </c>
      <c r="P32" s="160">
        <f>Tabela44[[#This Row],[Salario Bruto]]-Tabela44[[#This Row],[Descontos]]</f>
        <v>3427.62</v>
      </c>
      <c r="Q32" s="118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25">
      <c r="B33" s="73"/>
      <c r="C33" s="74"/>
      <c r="D33" s="75"/>
      <c r="E33" s="75"/>
      <c r="F33" s="75"/>
      <c r="G33" s="73"/>
      <c r="H33" s="73"/>
      <c r="I33" s="76"/>
      <c r="J33" s="76"/>
      <c r="K33" s="77"/>
      <c r="L33" s="77"/>
      <c r="M33" s="78"/>
      <c r="N33" s="79"/>
      <c r="O33" s="78"/>
      <c r="P33" s="80"/>
      <c r="Q33" s="78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.75" thickBot="1" x14ac:dyDescent="0.25">
      <c r="B34" s="165" t="s">
        <v>73</v>
      </c>
      <c r="C34" s="165"/>
      <c r="D34" s="166" t="s">
        <v>91</v>
      </c>
      <c r="E34" s="166"/>
      <c r="F34" s="75"/>
      <c r="G34" s="73"/>
      <c r="H34" s="73"/>
      <c r="I34" s="76"/>
      <c r="J34" s="76"/>
      <c r="K34" s="77"/>
      <c r="L34" s="77"/>
      <c r="M34" s="78"/>
      <c r="N34" s="79"/>
      <c r="O34" s="78"/>
      <c r="P34" s="80"/>
      <c r="Q34" s="78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25">
      <c r="B35" s="83" t="s">
        <v>28</v>
      </c>
      <c r="C35" s="84" t="s">
        <v>36</v>
      </c>
      <c r="D35" s="84" t="s">
        <v>46</v>
      </c>
      <c r="E35" s="84" t="s">
        <v>47</v>
      </c>
      <c r="F35" s="84" t="s">
        <v>85</v>
      </c>
      <c r="G35" s="84" t="s">
        <v>37</v>
      </c>
      <c r="H35" s="84" t="s">
        <v>29</v>
      </c>
      <c r="I35" s="84" t="s">
        <v>48</v>
      </c>
      <c r="J35" s="84" t="s">
        <v>65</v>
      </c>
      <c r="K35" s="84" t="s">
        <v>64</v>
      </c>
      <c r="L35" s="84" t="s">
        <v>66</v>
      </c>
      <c r="M35" s="84" t="s">
        <v>34</v>
      </c>
      <c r="N35" s="84" t="s">
        <v>67</v>
      </c>
      <c r="O35" s="84" t="s">
        <v>72</v>
      </c>
      <c r="P35" s="84" t="s">
        <v>68</v>
      </c>
      <c r="Q35" s="84" t="s">
        <v>78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25">
      <c r="B36" s="87">
        <v>24</v>
      </c>
      <c r="C36" s="85" t="s">
        <v>8</v>
      </c>
      <c r="D36" s="86">
        <v>3</v>
      </c>
      <c r="E36" s="86" t="s">
        <v>84</v>
      </c>
      <c r="F36" s="86" t="s">
        <v>92</v>
      </c>
      <c r="G36" s="87" t="s">
        <v>27</v>
      </c>
      <c r="H36" s="87">
        <v>6</v>
      </c>
      <c r="I36" s="88" t="s">
        <v>9</v>
      </c>
      <c r="J36" s="88" t="str">
        <f>J26</f>
        <v>CONCURSADO</v>
      </c>
      <c r="K36" s="89">
        <v>3842.08</v>
      </c>
      <c r="L36" s="90">
        <v>701.18</v>
      </c>
      <c r="M36" s="91">
        <v>2324.59</v>
      </c>
      <c r="N36" s="92">
        <f>SUM(K36:M36)</f>
        <v>6867.85</v>
      </c>
      <c r="O36" s="91">
        <v>2191.38</v>
      </c>
      <c r="P36" s="93">
        <f>N36-O36</f>
        <v>4676.47</v>
      </c>
      <c r="Q36" s="91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25">
      <c r="B37" s="94">
        <v>25</v>
      </c>
      <c r="C37" s="95" t="s">
        <v>12</v>
      </c>
      <c r="D37" s="96">
        <v>3</v>
      </c>
      <c r="E37" s="96" t="s">
        <v>84</v>
      </c>
      <c r="F37" s="96" t="s">
        <v>92</v>
      </c>
      <c r="G37" s="94" t="s">
        <v>27</v>
      </c>
      <c r="H37" s="94">
        <v>6</v>
      </c>
      <c r="I37" s="97" t="s">
        <v>63</v>
      </c>
      <c r="J37" s="97" t="str">
        <f>J36</f>
        <v>CONCURSADO</v>
      </c>
      <c r="K37" s="98">
        <v>2433.3200000000002</v>
      </c>
      <c r="L37" s="99">
        <v>7023.95</v>
      </c>
      <c r="M37" s="100"/>
      <c r="N37" s="101">
        <f>SUM(K37:M37)</f>
        <v>9457.27</v>
      </c>
      <c r="O37" s="100">
        <v>6665.36</v>
      </c>
      <c r="P37" s="102">
        <f>N37-O37</f>
        <v>2791.9100000000008</v>
      </c>
      <c r="Q37" s="100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25">
      <c r="B38" s="87">
        <v>26</v>
      </c>
      <c r="C38" s="85" t="s">
        <v>18</v>
      </c>
      <c r="D38" s="86">
        <v>3</v>
      </c>
      <c r="E38" s="86" t="s">
        <v>83</v>
      </c>
      <c r="F38" s="86" t="s">
        <v>92</v>
      </c>
      <c r="G38" s="87" t="s">
        <v>50</v>
      </c>
      <c r="H38" s="87">
        <v>6</v>
      </c>
      <c r="I38" s="88" t="s">
        <v>9</v>
      </c>
      <c r="J38" s="88" t="str">
        <f t="shared" ref="J38" si="1">J37</f>
        <v>CONCURSADO</v>
      </c>
      <c r="K38" s="90">
        <v>3842.08</v>
      </c>
      <c r="L38" s="90"/>
      <c r="M38" s="91"/>
      <c r="N38" s="92">
        <f>SUM(K38:M38)</f>
        <v>3842.08</v>
      </c>
      <c r="O38" s="91">
        <v>539.46</v>
      </c>
      <c r="P38" s="93">
        <f>N38-O38</f>
        <v>3302.62</v>
      </c>
      <c r="Q38" s="91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25">
      <c r="B39" s="23"/>
      <c r="C39" s="28"/>
      <c r="D39" s="23"/>
      <c r="E39" s="23"/>
      <c r="F39" s="54"/>
      <c r="G39" s="23"/>
      <c r="H39" s="24"/>
      <c r="I39" s="25"/>
      <c r="J39" s="25"/>
      <c r="K39" s="26"/>
      <c r="L39" s="27"/>
      <c r="M39" s="27"/>
      <c r="N39" s="27"/>
      <c r="O39" s="2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.75" thickBot="1" x14ac:dyDescent="0.25">
      <c r="B40" s="165" t="s">
        <v>73</v>
      </c>
      <c r="C40" s="165"/>
      <c r="D40" s="166" t="s">
        <v>93</v>
      </c>
      <c r="E40" s="166"/>
      <c r="F40" s="54"/>
      <c r="G40" s="23"/>
      <c r="H40" s="24"/>
      <c r="I40" s="25"/>
      <c r="J40" s="25"/>
      <c r="K40" s="29"/>
      <c r="L40" s="30"/>
      <c r="M40" s="30"/>
      <c r="N40" s="30"/>
      <c r="O40" s="30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39" thickBot="1" x14ac:dyDescent="0.25">
      <c r="B41" s="83" t="s">
        <v>28</v>
      </c>
      <c r="C41" s="84" t="s">
        <v>36</v>
      </c>
      <c r="D41" s="84" t="s">
        <v>46</v>
      </c>
      <c r="E41" s="84" t="s">
        <v>47</v>
      </c>
      <c r="F41" s="84" t="s">
        <v>85</v>
      </c>
      <c r="G41" s="84" t="s">
        <v>37</v>
      </c>
      <c r="H41" s="84" t="s">
        <v>29</v>
      </c>
      <c r="I41" s="84" t="s">
        <v>48</v>
      </c>
      <c r="J41" s="84" t="s">
        <v>65</v>
      </c>
      <c r="K41" s="84" t="s">
        <v>64</v>
      </c>
      <c r="L41" s="84" t="s">
        <v>66</v>
      </c>
      <c r="M41" s="84" t="s">
        <v>34</v>
      </c>
      <c r="N41" s="84" t="s">
        <v>67</v>
      </c>
      <c r="O41" s="84" t="s">
        <v>72</v>
      </c>
      <c r="P41" s="84" t="s">
        <v>68</v>
      </c>
      <c r="Q41" s="84" t="s">
        <v>78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x14ac:dyDescent="0.2">
      <c r="A42" s="49"/>
      <c r="B42" s="43">
        <v>27</v>
      </c>
      <c r="C42" s="103" t="s">
        <v>30</v>
      </c>
      <c r="D42" s="51" t="str">
        <f>F32</f>
        <v>.........</v>
      </c>
      <c r="E42" s="51" t="str">
        <f>E53</f>
        <v>..........</v>
      </c>
      <c r="F42" s="51">
        <v>2</v>
      </c>
      <c r="G42" s="45" t="s">
        <v>27</v>
      </c>
      <c r="H42" s="45"/>
      <c r="I42" s="46" t="s">
        <v>74</v>
      </c>
      <c r="J42" s="46" t="s">
        <v>70</v>
      </c>
      <c r="K42" s="110">
        <v>4226.54</v>
      </c>
      <c r="L42" s="111"/>
      <c r="M42" s="112"/>
      <c r="N42" s="113">
        <f>SUM(K42:M42)</f>
        <v>4226.54</v>
      </c>
      <c r="O42" s="112">
        <v>670.16</v>
      </c>
      <c r="P42" s="114">
        <f>N42-O42</f>
        <v>3556.38</v>
      </c>
      <c r="Q42" s="115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</row>
    <row r="43" spans="1:47" s="7" customFormat="1" x14ac:dyDescent="0.2">
      <c r="A43" s="49"/>
      <c r="B43" s="108">
        <v>28</v>
      </c>
      <c r="C43" s="35" t="s">
        <v>71</v>
      </c>
      <c r="D43" s="52" t="str">
        <f t="shared" ref="D43:D51" si="2">D42</f>
        <v>.........</v>
      </c>
      <c r="E43" s="52" t="str">
        <f>E53</f>
        <v>..........</v>
      </c>
      <c r="F43" s="52">
        <v>1</v>
      </c>
      <c r="G43" s="36" t="s">
        <v>27</v>
      </c>
      <c r="H43" s="36"/>
      <c r="I43" s="37" t="s">
        <v>94</v>
      </c>
      <c r="J43" s="37" t="s">
        <v>70</v>
      </c>
      <c r="K43" s="116">
        <v>7044.23</v>
      </c>
      <c r="L43" s="117"/>
      <c r="M43" s="118"/>
      <c r="N43" s="119">
        <f t="shared" ref="N43:N53" si="3">SUM(K43:M43)</f>
        <v>7044.23</v>
      </c>
      <c r="O43" s="118">
        <v>1664.01</v>
      </c>
      <c r="P43" s="120">
        <f t="shared" ref="P43:P53" si="4">N43-O43</f>
        <v>5380.2199999999993</v>
      </c>
      <c r="Q43" s="121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</row>
    <row r="44" spans="1:47" s="7" customFormat="1" x14ac:dyDescent="0.2">
      <c r="A44" s="49"/>
      <c r="B44" s="43">
        <v>29</v>
      </c>
      <c r="C44" s="44" t="s">
        <v>80</v>
      </c>
      <c r="D44" s="51" t="str">
        <f t="shared" si="2"/>
        <v>.........</v>
      </c>
      <c r="E44" s="51" t="str">
        <f>E53</f>
        <v>..........</v>
      </c>
      <c r="F44" s="51">
        <v>2</v>
      </c>
      <c r="G44" s="45" t="s">
        <v>27</v>
      </c>
      <c r="H44" s="45"/>
      <c r="I44" s="46" t="s">
        <v>75</v>
      </c>
      <c r="J44" s="46" t="s">
        <v>70</v>
      </c>
      <c r="K44" s="110">
        <v>4226.54</v>
      </c>
      <c r="L44" s="111"/>
      <c r="M44" s="112"/>
      <c r="N44" s="113">
        <f t="shared" si="3"/>
        <v>4226.54</v>
      </c>
      <c r="O44" s="112">
        <v>646.46</v>
      </c>
      <c r="P44" s="114">
        <f t="shared" si="4"/>
        <v>3580.08</v>
      </c>
      <c r="Q44" s="115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</row>
    <row r="45" spans="1:47" x14ac:dyDescent="0.2">
      <c r="B45" s="108">
        <v>30</v>
      </c>
      <c r="C45" s="40" t="s">
        <v>58</v>
      </c>
      <c r="D45" s="52" t="str">
        <f t="shared" si="2"/>
        <v>.........</v>
      </c>
      <c r="E45" s="52" t="str">
        <f>E53</f>
        <v>..........</v>
      </c>
      <c r="F45" s="52">
        <v>2</v>
      </c>
      <c r="G45" s="36" t="s">
        <v>27</v>
      </c>
      <c r="H45" s="36"/>
      <c r="I45" s="37" t="s">
        <v>95</v>
      </c>
      <c r="J45" s="37" t="s">
        <v>70</v>
      </c>
      <c r="K45" s="116">
        <v>4226.54</v>
      </c>
      <c r="L45" s="117"/>
      <c r="M45" s="118"/>
      <c r="N45" s="119">
        <f t="shared" si="3"/>
        <v>4226.54</v>
      </c>
      <c r="O45" s="118">
        <v>646.46</v>
      </c>
      <c r="P45" s="120">
        <f t="shared" si="4"/>
        <v>3580.08</v>
      </c>
      <c r="Q45" s="118"/>
      <c r="R45" s="4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x14ac:dyDescent="0.2">
      <c r="B46" s="43">
        <v>31</v>
      </c>
      <c r="C46" s="47" t="s">
        <v>0</v>
      </c>
      <c r="D46" s="51" t="str">
        <f t="shared" si="2"/>
        <v>.........</v>
      </c>
      <c r="E46" s="51" t="str">
        <f>E53</f>
        <v>..........</v>
      </c>
      <c r="F46" s="51">
        <v>2</v>
      </c>
      <c r="G46" s="45" t="s">
        <v>27</v>
      </c>
      <c r="H46" s="45"/>
      <c r="I46" s="46" t="s">
        <v>96</v>
      </c>
      <c r="J46" s="46" t="s">
        <v>70</v>
      </c>
      <c r="K46" s="110">
        <v>4226.54</v>
      </c>
      <c r="L46" s="111"/>
      <c r="M46" s="112"/>
      <c r="N46" s="113">
        <f t="shared" si="3"/>
        <v>4226.54</v>
      </c>
      <c r="O46" s="112">
        <v>2359.5</v>
      </c>
      <c r="P46" s="114">
        <f t="shared" si="4"/>
        <v>1867.04</v>
      </c>
      <c r="Q46" s="112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x14ac:dyDescent="0.2">
      <c r="B47" s="108">
        <v>32</v>
      </c>
      <c r="C47" s="41" t="s">
        <v>62</v>
      </c>
      <c r="D47" s="52" t="str">
        <f t="shared" si="2"/>
        <v>.........</v>
      </c>
      <c r="E47" s="52" t="str">
        <f>E53</f>
        <v>..........</v>
      </c>
      <c r="F47" s="52">
        <v>2</v>
      </c>
      <c r="G47" s="36" t="s">
        <v>27</v>
      </c>
      <c r="H47" s="36"/>
      <c r="I47" s="37" t="s">
        <v>97</v>
      </c>
      <c r="J47" s="37" t="s">
        <v>70</v>
      </c>
      <c r="K47" s="116">
        <v>4226.54</v>
      </c>
      <c r="L47" s="117"/>
      <c r="M47" s="118"/>
      <c r="N47" s="119">
        <f t="shared" si="3"/>
        <v>4226.54</v>
      </c>
      <c r="O47" s="118">
        <v>646.46</v>
      </c>
      <c r="P47" s="120">
        <f t="shared" si="4"/>
        <v>3580.08</v>
      </c>
      <c r="Q47" s="118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x14ac:dyDescent="0.2">
      <c r="B48" s="43">
        <v>33</v>
      </c>
      <c r="C48" s="47" t="s">
        <v>32</v>
      </c>
      <c r="D48" s="51" t="str">
        <f t="shared" si="2"/>
        <v>.........</v>
      </c>
      <c r="E48" s="51" t="str">
        <f>E53</f>
        <v>..........</v>
      </c>
      <c r="F48" s="51">
        <v>2</v>
      </c>
      <c r="G48" s="45" t="s">
        <v>27</v>
      </c>
      <c r="H48" s="45"/>
      <c r="I48" s="46" t="s">
        <v>98</v>
      </c>
      <c r="J48" s="46" t="s">
        <v>70</v>
      </c>
      <c r="K48" s="110">
        <v>2181.44</v>
      </c>
      <c r="L48" s="111">
        <v>2727.4</v>
      </c>
      <c r="M48" s="112"/>
      <c r="N48" s="113">
        <f t="shared" si="3"/>
        <v>4908.84</v>
      </c>
      <c r="O48" s="112">
        <v>4348.08</v>
      </c>
      <c r="P48" s="114">
        <f t="shared" si="4"/>
        <v>560.76000000000022</v>
      </c>
      <c r="Q48" s="112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x14ac:dyDescent="0.2">
      <c r="B49" s="108">
        <v>34</v>
      </c>
      <c r="C49" s="41" t="s">
        <v>60</v>
      </c>
      <c r="D49" s="52" t="str">
        <f t="shared" si="2"/>
        <v>.........</v>
      </c>
      <c r="E49" s="52" t="str">
        <f>E53</f>
        <v>..........</v>
      </c>
      <c r="F49" s="52">
        <v>2</v>
      </c>
      <c r="G49" s="36" t="s">
        <v>27</v>
      </c>
      <c r="H49" s="36"/>
      <c r="I49" s="37" t="s">
        <v>99</v>
      </c>
      <c r="J49" s="37" t="s">
        <v>70</v>
      </c>
      <c r="K49" s="116">
        <v>4226.54</v>
      </c>
      <c r="L49" s="117"/>
      <c r="M49" s="118"/>
      <c r="N49" s="119">
        <f t="shared" si="3"/>
        <v>4226.54</v>
      </c>
      <c r="O49" s="118">
        <v>614.45000000000005</v>
      </c>
      <c r="P49" s="120">
        <f t="shared" si="4"/>
        <v>3612.09</v>
      </c>
      <c r="Q49" s="118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x14ac:dyDescent="0.2">
      <c r="B50" s="43">
        <v>35</v>
      </c>
      <c r="C50" s="47" t="s">
        <v>51</v>
      </c>
      <c r="D50" s="51" t="str">
        <f t="shared" si="2"/>
        <v>.........</v>
      </c>
      <c r="E50" s="51" t="str">
        <f>E53</f>
        <v>..........</v>
      </c>
      <c r="F50" s="51">
        <v>2</v>
      </c>
      <c r="G50" s="45" t="s">
        <v>27</v>
      </c>
      <c r="H50" s="45"/>
      <c r="I50" s="46" t="s">
        <v>100</v>
      </c>
      <c r="J50" s="46" t="str">
        <f>J49</f>
        <v>COMISSIONADO</v>
      </c>
      <c r="K50" s="111">
        <v>4226.54</v>
      </c>
      <c r="L50" s="111"/>
      <c r="M50" s="112"/>
      <c r="N50" s="113">
        <f t="shared" si="3"/>
        <v>4226.54</v>
      </c>
      <c r="O50" s="112">
        <v>646.46</v>
      </c>
      <c r="P50" s="114">
        <f t="shared" si="4"/>
        <v>3580.08</v>
      </c>
      <c r="Q50" s="112" t="s">
        <v>77</v>
      </c>
      <c r="R50" s="17"/>
      <c r="S50" s="17"/>
      <c r="T50" s="4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x14ac:dyDescent="0.2">
      <c r="B51" s="108">
        <v>36</v>
      </c>
      <c r="C51" s="41" t="s">
        <v>104</v>
      </c>
      <c r="D51" s="52" t="str">
        <f t="shared" si="2"/>
        <v>.........</v>
      </c>
      <c r="E51" s="52" t="str">
        <f>E53</f>
        <v>..........</v>
      </c>
      <c r="F51" s="52">
        <v>2</v>
      </c>
      <c r="G51" s="36" t="s">
        <v>27</v>
      </c>
      <c r="H51" s="36"/>
      <c r="I51" s="37" t="s">
        <v>101</v>
      </c>
      <c r="J51" s="37" t="str">
        <f>J50</f>
        <v>COMISSIONADO</v>
      </c>
      <c r="K51" s="117">
        <v>4226.54</v>
      </c>
      <c r="L51" s="117"/>
      <c r="M51" s="118"/>
      <c r="N51" s="119">
        <f t="shared" si="3"/>
        <v>4226.54</v>
      </c>
      <c r="O51" s="118">
        <v>1585.31</v>
      </c>
      <c r="P51" s="120">
        <f t="shared" si="4"/>
        <v>2641.23</v>
      </c>
      <c r="Q51" s="118"/>
      <c r="R51" s="17"/>
      <c r="S51" s="17"/>
      <c r="T51" s="4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x14ac:dyDescent="0.2">
      <c r="B52" s="104">
        <v>37</v>
      </c>
      <c r="C52" s="105" t="s">
        <v>120</v>
      </c>
      <c r="D52" s="106" t="s">
        <v>86</v>
      </c>
      <c r="E52" s="106" t="str">
        <f>E53</f>
        <v>..........</v>
      </c>
      <c r="F52" s="107">
        <v>1</v>
      </c>
      <c r="G52" s="109" t="s">
        <v>27</v>
      </c>
      <c r="H52" s="109"/>
      <c r="I52" s="109" t="s">
        <v>102</v>
      </c>
      <c r="J52" s="109" t="str">
        <f>J51</f>
        <v>COMISSIONADO</v>
      </c>
      <c r="K52" s="122"/>
      <c r="L52" s="122"/>
      <c r="M52" s="122"/>
      <c r="N52" s="113">
        <f t="shared" si="3"/>
        <v>0</v>
      </c>
      <c r="O52" s="122"/>
      <c r="P52" s="114">
        <f t="shared" si="4"/>
        <v>0</v>
      </c>
      <c r="Q52" s="112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x14ac:dyDescent="0.2">
      <c r="B53" s="108">
        <v>38</v>
      </c>
      <c r="C53" s="35" t="s">
        <v>87</v>
      </c>
      <c r="D53" s="52" t="s">
        <v>119</v>
      </c>
      <c r="E53" s="52" t="str">
        <f>D53</f>
        <v>..........</v>
      </c>
      <c r="F53" s="52">
        <v>1</v>
      </c>
      <c r="G53" s="36" t="s">
        <v>27</v>
      </c>
      <c r="H53" s="36"/>
      <c r="I53" s="37" t="s">
        <v>103</v>
      </c>
      <c r="J53" s="37" t="str">
        <f>J52</f>
        <v>COMISSIONADO</v>
      </c>
      <c r="K53" s="117">
        <v>7044.23</v>
      </c>
      <c r="L53" s="117"/>
      <c r="M53" s="118"/>
      <c r="N53" s="119">
        <f t="shared" si="3"/>
        <v>7044.23</v>
      </c>
      <c r="O53" s="118">
        <v>1664.01</v>
      </c>
      <c r="P53" s="120">
        <f t="shared" si="4"/>
        <v>5380.2199999999993</v>
      </c>
      <c r="Q53" s="118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x14ac:dyDescent="0.2">
      <c r="B54" s="22">
        <v>3</v>
      </c>
      <c r="C54" s="22"/>
      <c r="D54" s="22"/>
      <c r="E54" s="22"/>
      <c r="F54" s="53"/>
      <c r="G54" s="22"/>
      <c r="H54" s="22"/>
      <c r="I54" s="22"/>
      <c r="J54" s="22"/>
      <c r="K54" s="22"/>
      <c r="L54" s="22"/>
      <c r="M54" s="22"/>
      <c r="N54" s="22"/>
      <c r="O54" s="22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x14ac:dyDescent="0.2">
      <c r="B55" s="32"/>
      <c r="C55" s="17"/>
      <c r="D55" s="33"/>
      <c r="E55" s="33"/>
      <c r="F55" s="33"/>
      <c r="G55" s="33"/>
      <c r="H55" s="33"/>
      <c r="I55" s="34"/>
      <c r="J55" s="34"/>
      <c r="K55" s="34"/>
      <c r="L55" s="34"/>
      <c r="M55" s="34"/>
      <c r="N55" s="34"/>
      <c r="O55" s="34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x14ac:dyDescent="0.2">
      <c r="B56" s="17"/>
      <c r="C56" s="17"/>
      <c r="D56" s="17"/>
      <c r="E56" s="17"/>
      <c r="F56" s="31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x14ac:dyDescent="0.2">
      <c r="B57" s="17"/>
      <c r="C57" s="17"/>
      <c r="D57" s="17"/>
      <c r="E57" s="17"/>
      <c r="F57" s="31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x14ac:dyDescent="0.2">
      <c r="B58" s="17"/>
      <c r="C58" s="17"/>
      <c r="D58" s="17"/>
      <c r="E58" s="17"/>
      <c r="F58" s="31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x14ac:dyDescent="0.2">
      <c r="B59" s="17"/>
      <c r="C59" s="17"/>
      <c r="D59" s="17"/>
      <c r="E59" s="17"/>
      <c r="F59" s="31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x14ac:dyDescent="0.2">
      <c r="B60" s="17"/>
      <c r="C60" s="17"/>
      <c r="D60" s="17"/>
      <c r="E60" s="17"/>
      <c r="F60" s="31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x14ac:dyDescent="0.2">
      <c r="B61" s="17"/>
      <c r="C61" s="17"/>
      <c r="D61" s="17"/>
      <c r="E61" s="17"/>
      <c r="F61" s="31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2">
      <c r="B62" s="17"/>
      <c r="C62" s="17"/>
      <c r="D62" s="17"/>
      <c r="E62" s="17"/>
      <c r="F62" s="31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2">
      <c r="B63" s="17"/>
      <c r="C63" s="17"/>
      <c r="D63" s="17"/>
      <c r="E63" s="17"/>
      <c r="F63" s="31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2">
      <c r="B64" s="17"/>
      <c r="C64" s="17"/>
      <c r="D64" s="17"/>
      <c r="E64" s="17"/>
      <c r="F64" s="31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2">
      <c r="B65" s="17"/>
      <c r="C65" s="17"/>
      <c r="D65" s="17"/>
      <c r="E65" s="17"/>
      <c r="F65" s="31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2">
      <c r="B66" s="17"/>
      <c r="C66" s="17"/>
      <c r="D66" s="17"/>
      <c r="E66" s="17"/>
      <c r="F66" s="31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2">
      <c r="B67" s="17"/>
      <c r="C67" s="17"/>
      <c r="D67" s="17"/>
      <c r="E67" s="17"/>
      <c r="F67" s="31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2">
      <c r="B68" s="17"/>
      <c r="C68" s="17"/>
      <c r="D68" s="17"/>
      <c r="E68" s="17"/>
      <c r="F68" s="31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2">
      <c r="B69" s="17"/>
      <c r="C69" s="17"/>
      <c r="D69" s="17"/>
      <c r="E69" s="17"/>
      <c r="F69" s="31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2">
      <c r="B70" s="17"/>
      <c r="C70" s="17"/>
      <c r="D70" s="17"/>
      <c r="E70" s="17"/>
      <c r="F70" s="31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2">
      <c r="B71" s="17"/>
      <c r="C71" s="17"/>
      <c r="D71" s="17"/>
      <c r="E71" s="17"/>
      <c r="F71" s="31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2">
      <c r="B72" s="17"/>
      <c r="C72" s="17"/>
      <c r="D72" s="17"/>
      <c r="E72" s="17"/>
      <c r="F72" s="31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2">
      <c r="B73" s="17"/>
      <c r="C73" s="17"/>
      <c r="D73" s="17"/>
      <c r="E73" s="17"/>
      <c r="F73" s="31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2">
      <c r="B74" s="17"/>
      <c r="C74" s="17"/>
      <c r="D74" s="17"/>
      <c r="E74" s="17"/>
      <c r="F74" s="31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2">
      <c r="B75" s="17"/>
      <c r="C75" s="17"/>
      <c r="D75" s="17"/>
      <c r="E75" s="17"/>
      <c r="F75" s="31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2">
      <c r="B76" s="17"/>
      <c r="C76" s="17"/>
      <c r="D76" s="17"/>
      <c r="E76" s="17"/>
      <c r="F76" s="31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2">
      <c r="B77" s="17"/>
      <c r="C77" s="17"/>
      <c r="D77" s="17"/>
      <c r="E77" s="17"/>
      <c r="F77" s="31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2">
      <c r="B78" s="17"/>
      <c r="C78" s="17"/>
      <c r="D78" s="17"/>
      <c r="E78" s="17"/>
      <c r="F78" s="31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2">
      <c r="B79" s="17"/>
      <c r="C79" s="17"/>
      <c r="D79" s="17"/>
      <c r="E79" s="17"/>
      <c r="F79" s="31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2">
      <c r="B80" s="17"/>
      <c r="C80" s="17"/>
      <c r="D80" s="17"/>
      <c r="E80" s="17"/>
      <c r="F80" s="31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2">
      <c r="B81" s="17"/>
      <c r="C81" s="17"/>
      <c r="D81" s="17"/>
      <c r="E81" s="17"/>
      <c r="F81" s="31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2">
      <c r="B82" s="17"/>
      <c r="C82" s="17"/>
      <c r="D82" s="17"/>
      <c r="E82" s="17"/>
      <c r="F82" s="31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2">
      <c r="B83" s="17"/>
      <c r="C83" s="17"/>
      <c r="D83" s="17"/>
      <c r="E83" s="17"/>
      <c r="F83" s="31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2">
      <c r="B84" s="17"/>
      <c r="C84" s="17"/>
      <c r="D84" s="17"/>
      <c r="E84" s="17"/>
      <c r="F84" s="31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2">
      <c r="B85" s="17"/>
      <c r="C85" s="17"/>
      <c r="D85" s="17"/>
      <c r="E85" s="17"/>
      <c r="F85" s="31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2">
      <c r="B86" s="17"/>
      <c r="C86" s="17"/>
      <c r="D86" s="17"/>
      <c r="E86" s="17"/>
      <c r="F86" s="31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2">
      <c r="B87" s="17"/>
      <c r="C87" s="17"/>
      <c r="D87" s="17"/>
      <c r="E87" s="17"/>
      <c r="F87" s="31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2">
      <c r="B88" s="17"/>
      <c r="C88" s="17"/>
      <c r="D88" s="17"/>
      <c r="E88" s="17"/>
      <c r="F88" s="31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2">
      <c r="B89" s="17"/>
      <c r="C89" s="17"/>
      <c r="D89" s="17"/>
      <c r="E89" s="17"/>
      <c r="F89" s="31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2">
      <c r="B90" s="17"/>
      <c r="C90" s="17"/>
      <c r="D90" s="17"/>
      <c r="E90" s="17"/>
      <c r="F90" s="31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2">
      <c r="B91" s="17"/>
      <c r="C91" s="17"/>
      <c r="D91" s="17"/>
      <c r="E91" s="17"/>
      <c r="F91" s="31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2">
      <c r="B92" s="17"/>
      <c r="C92" s="17"/>
      <c r="D92" s="17"/>
      <c r="E92" s="17"/>
      <c r="F92" s="31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2">
      <c r="B93" s="17"/>
      <c r="C93" s="17"/>
      <c r="D93" s="17"/>
      <c r="E93" s="17"/>
      <c r="F93" s="31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2">
      <c r="B94" s="17"/>
      <c r="C94" s="17"/>
      <c r="D94" s="17"/>
      <c r="E94" s="17"/>
      <c r="F94" s="31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2">
      <c r="B95" s="17"/>
      <c r="C95" s="17"/>
      <c r="D95" s="17"/>
      <c r="E95" s="17"/>
      <c r="F95" s="31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2">
      <c r="B96" s="17"/>
      <c r="C96" s="17"/>
      <c r="D96" s="17"/>
      <c r="E96" s="17"/>
      <c r="F96" s="31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2">
      <c r="B97" s="17"/>
      <c r="C97" s="17"/>
      <c r="D97" s="17"/>
      <c r="E97" s="17"/>
      <c r="F97" s="31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2">
      <c r="B98" s="17"/>
      <c r="C98" s="17"/>
      <c r="D98" s="17"/>
      <c r="E98" s="17"/>
      <c r="F98" s="31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2">
      <c r="B99" s="17"/>
      <c r="C99" s="17"/>
      <c r="D99" s="17"/>
      <c r="E99" s="17"/>
      <c r="F99" s="31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2">
      <c r="B100" s="17"/>
      <c r="C100" s="17"/>
      <c r="D100" s="17"/>
      <c r="E100" s="17"/>
      <c r="F100" s="31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2">
      <c r="B101" s="17"/>
      <c r="C101" s="17"/>
      <c r="D101" s="17"/>
      <c r="E101" s="17"/>
      <c r="F101" s="31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2">
      <c r="B102" s="17"/>
      <c r="C102" s="17"/>
      <c r="D102" s="17"/>
      <c r="E102" s="17"/>
      <c r="F102" s="31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2">
      <c r="B103" s="17"/>
      <c r="C103" s="17"/>
      <c r="D103" s="17"/>
      <c r="E103" s="17"/>
      <c r="F103" s="31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2">
      <c r="B104" s="17"/>
      <c r="C104" s="17"/>
      <c r="D104" s="17"/>
      <c r="E104" s="17"/>
      <c r="F104" s="31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2">
      <c r="B105" s="17"/>
      <c r="C105" s="17"/>
      <c r="D105" s="17"/>
      <c r="E105" s="17"/>
      <c r="F105" s="31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2">
      <c r="B106" s="17"/>
      <c r="C106" s="17"/>
      <c r="D106" s="17"/>
      <c r="E106" s="17"/>
      <c r="F106" s="31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2">
      <c r="B107" s="17"/>
      <c r="C107" s="17"/>
      <c r="D107" s="17"/>
      <c r="E107" s="17"/>
      <c r="F107" s="31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2">
      <c r="B108" s="17"/>
      <c r="C108" s="17"/>
      <c r="D108" s="17"/>
      <c r="E108" s="17"/>
      <c r="F108" s="31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2">
      <c r="B109" s="17"/>
      <c r="C109" s="17"/>
      <c r="D109" s="17"/>
      <c r="E109" s="17"/>
      <c r="F109" s="31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2">
      <c r="B110" s="17"/>
      <c r="C110" s="17"/>
      <c r="D110" s="17"/>
      <c r="E110" s="17"/>
      <c r="F110" s="31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2">
      <c r="B111" s="17"/>
      <c r="C111" s="17"/>
      <c r="D111" s="17"/>
      <c r="E111" s="17"/>
      <c r="F111" s="31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2">
      <c r="B112" s="17"/>
      <c r="C112" s="17"/>
      <c r="D112" s="17"/>
      <c r="E112" s="17"/>
      <c r="F112" s="31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2">
      <c r="B113" s="17"/>
      <c r="C113" s="17"/>
      <c r="D113" s="17"/>
      <c r="E113" s="17"/>
      <c r="F113" s="31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2">
      <c r="B114" s="17"/>
      <c r="C114" s="17"/>
      <c r="D114" s="17"/>
      <c r="E114" s="17"/>
      <c r="F114" s="3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2">
      <c r="B115" s="17"/>
      <c r="C115" s="17"/>
      <c r="D115" s="17"/>
      <c r="E115" s="17"/>
      <c r="F115" s="31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2">
      <c r="B116" s="17"/>
      <c r="C116" s="17"/>
      <c r="D116" s="17"/>
      <c r="E116" s="17"/>
      <c r="F116" s="31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2">
      <c r="B117" s="17"/>
      <c r="C117" s="17"/>
      <c r="D117" s="17"/>
      <c r="E117" s="17"/>
      <c r="F117" s="31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2">
      <c r="B118" s="17"/>
      <c r="C118" s="17"/>
      <c r="D118" s="17"/>
      <c r="E118" s="17"/>
      <c r="F118" s="31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2">
      <c r="B119" s="17"/>
      <c r="C119" s="17"/>
      <c r="D119" s="17"/>
      <c r="E119" s="17"/>
      <c r="F119" s="31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2">
      <c r="B120" s="17"/>
      <c r="C120" s="17"/>
      <c r="D120" s="17"/>
      <c r="E120" s="17"/>
      <c r="F120" s="31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2">
      <c r="B121" s="17"/>
      <c r="C121" s="17"/>
      <c r="D121" s="17"/>
      <c r="E121" s="17"/>
      <c r="F121" s="31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2">
      <c r="B122" s="17"/>
      <c r="C122" s="17"/>
      <c r="D122" s="17"/>
      <c r="E122" s="17"/>
      <c r="F122" s="31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2">
      <c r="B123" s="17"/>
      <c r="C123" s="17"/>
      <c r="D123" s="17"/>
      <c r="E123" s="17"/>
      <c r="F123" s="31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2">
      <c r="B124" s="17"/>
      <c r="C124" s="17"/>
      <c r="D124" s="17"/>
      <c r="E124" s="17"/>
      <c r="F124" s="31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2">
      <c r="B125" s="17"/>
      <c r="C125" s="17"/>
      <c r="D125" s="17"/>
      <c r="E125" s="17"/>
      <c r="F125" s="31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2">
      <c r="B126" s="17"/>
      <c r="C126" s="17"/>
      <c r="D126" s="17"/>
      <c r="E126" s="17"/>
      <c r="F126" s="31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2">
      <c r="B127" s="17"/>
      <c r="C127" s="17"/>
      <c r="D127" s="17"/>
      <c r="E127" s="17"/>
      <c r="F127" s="31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2">
      <c r="B128" s="17"/>
      <c r="C128" s="17"/>
      <c r="D128" s="17"/>
      <c r="E128" s="17"/>
      <c r="F128" s="31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2">
      <c r="B129" s="17"/>
      <c r="C129" s="17"/>
      <c r="D129" s="17"/>
      <c r="E129" s="17"/>
      <c r="F129" s="31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2">
      <c r="B130" s="17"/>
      <c r="C130" s="17"/>
      <c r="D130" s="17"/>
      <c r="E130" s="17"/>
      <c r="F130" s="31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2">
      <c r="B131" s="17"/>
      <c r="C131" s="17"/>
      <c r="D131" s="17"/>
      <c r="E131" s="17"/>
      <c r="F131" s="31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2">
      <c r="B132" s="17"/>
      <c r="C132" s="17"/>
      <c r="D132" s="17"/>
      <c r="E132" s="17"/>
      <c r="F132" s="31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2">
      <c r="B133" s="17"/>
      <c r="C133" s="17"/>
      <c r="D133" s="17"/>
      <c r="E133" s="17"/>
      <c r="F133" s="31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2">
      <c r="B134" s="17"/>
      <c r="C134" s="17"/>
      <c r="D134" s="17"/>
      <c r="E134" s="17"/>
      <c r="F134" s="31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2">
      <c r="B135" s="17"/>
      <c r="C135" s="17"/>
      <c r="D135" s="17"/>
      <c r="E135" s="17"/>
      <c r="F135" s="31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2">
      <c r="B136" s="17"/>
      <c r="C136" s="17"/>
      <c r="D136" s="17"/>
      <c r="E136" s="17"/>
      <c r="F136" s="31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2">
      <c r="B137" s="17"/>
      <c r="C137" s="17"/>
      <c r="D137" s="17"/>
      <c r="E137" s="17"/>
      <c r="F137" s="31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2">
      <c r="B138" s="17"/>
      <c r="C138" s="17"/>
      <c r="D138" s="17"/>
      <c r="E138" s="17"/>
      <c r="F138" s="31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2">
      <c r="B139" s="17"/>
      <c r="C139" s="17"/>
      <c r="D139" s="17"/>
      <c r="E139" s="17"/>
      <c r="F139" s="31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2">
      <c r="B140" s="17"/>
      <c r="C140" s="17"/>
      <c r="D140" s="17"/>
      <c r="E140" s="17"/>
      <c r="F140" s="31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2">
      <c r="B141" s="17"/>
      <c r="C141" s="17"/>
      <c r="D141" s="17"/>
      <c r="E141" s="17"/>
      <c r="F141" s="31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2">
      <c r="B142" s="17"/>
      <c r="C142" s="17"/>
      <c r="D142" s="17"/>
      <c r="E142" s="17"/>
      <c r="F142" s="31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2">
      <c r="B143" s="17"/>
      <c r="C143" s="17"/>
      <c r="D143" s="17"/>
      <c r="E143" s="17"/>
      <c r="F143" s="31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2">
      <c r="B144" s="17"/>
      <c r="C144" s="17"/>
      <c r="D144" s="17"/>
      <c r="E144" s="17"/>
      <c r="F144" s="31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2">
      <c r="B145" s="17"/>
      <c r="C145" s="17"/>
      <c r="D145" s="17"/>
      <c r="E145" s="17"/>
      <c r="F145" s="31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2">
      <c r="B146" s="17"/>
      <c r="C146" s="17"/>
      <c r="D146" s="17"/>
      <c r="E146" s="17"/>
      <c r="F146" s="31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2">
      <c r="B147" s="17"/>
      <c r="C147" s="17"/>
      <c r="D147" s="17"/>
      <c r="E147" s="17"/>
      <c r="F147" s="31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2">
      <c r="B148" s="17"/>
      <c r="C148" s="17"/>
      <c r="D148" s="17"/>
      <c r="E148" s="17"/>
      <c r="F148" s="31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2">
      <c r="B149" s="17"/>
      <c r="C149" s="17"/>
      <c r="D149" s="17"/>
      <c r="E149" s="17"/>
      <c r="F149" s="31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2">
      <c r="B150" s="17"/>
      <c r="C150" s="17"/>
      <c r="D150" s="17"/>
      <c r="E150" s="17"/>
      <c r="F150" s="31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2">
      <c r="B151" s="17"/>
      <c r="C151" s="17"/>
      <c r="D151" s="17"/>
      <c r="E151" s="17"/>
      <c r="F151" s="31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2">
      <c r="B152" s="17"/>
      <c r="C152" s="17"/>
      <c r="D152" s="17"/>
      <c r="E152" s="17"/>
      <c r="F152" s="31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2">
      <c r="B153" s="17"/>
      <c r="C153" s="17"/>
      <c r="D153" s="17"/>
      <c r="E153" s="17"/>
      <c r="F153" s="31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2">
      <c r="B154" s="17"/>
      <c r="C154" s="17"/>
      <c r="D154" s="17"/>
      <c r="E154" s="17"/>
      <c r="F154" s="31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2">
      <c r="B155" s="17"/>
      <c r="C155" s="17"/>
      <c r="D155" s="17"/>
      <c r="E155" s="17"/>
      <c r="F155" s="31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2">
      <c r="B156" s="17"/>
      <c r="C156" s="17"/>
      <c r="D156" s="17"/>
      <c r="E156" s="17"/>
      <c r="F156" s="31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2">
      <c r="B157" s="17"/>
      <c r="C157" s="17"/>
      <c r="D157" s="17"/>
      <c r="E157" s="17"/>
      <c r="F157" s="31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2">
      <c r="B158" s="17"/>
      <c r="C158" s="17"/>
      <c r="D158" s="17"/>
      <c r="E158" s="17"/>
      <c r="F158" s="31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2">
      <c r="B159" s="17"/>
      <c r="C159" s="17"/>
      <c r="D159" s="17"/>
      <c r="E159" s="17"/>
      <c r="F159" s="31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2">
      <c r="B160" s="17"/>
      <c r="C160" s="17"/>
      <c r="D160" s="17"/>
      <c r="E160" s="17"/>
      <c r="F160" s="31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2">
      <c r="B161" s="17"/>
      <c r="C161" s="17"/>
      <c r="D161" s="17"/>
      <c r="E161" s="17"/>
      <c r="F161" s="31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2">
      <c r="B162" s="17"/>
      <c r="C162" s="17"/>
      <c r="D162" s="17"/>
      <c r="E162" s="17"/>
      <c r="F162" s="31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2">
      <c r="B163" s="17"/>
      <c r="C163" s="17"/>
      <c r="D163" s="17"/>
      <c r="E163" s="17"/>
      <c r="F163" s="31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2">
      <c r="B164" s="17"/>
      <c r="C164" s="17"/>
      <c r="D164" s="17"/>
      <c r="E164" s="17"/>
      <c r="F164" s="31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2">
      <c r="B165" s="17"/>
      <c r="C165" s="17"/>
      <c r="D165" s="17"/>
      <c r="E165" s="17"/>
      <c r="F165" s="31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2">
      <c r="B166" s="17"/>
      <c r="C166" s="17"/>
      <c r="D166" s="17"/>
      <c r="E166" s="17"/>
      <c r="F166" s="31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2">
      <c r="B167" s="17"/>
      <c r="C167" s="17"/>
      <c r="D167" s="17"/>
      <c r="E167" s="17"/>
      <c r="F167" s="31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2">
      <c r="B168" s="17"/>
      <c r="C168" s="17"/>
      <c r="D168" s="17"/>
      <c r="E168" s="17"/>
      <c r="F168" s="31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2">
      <c r="B169" s="17"/>
      <c r="C169" s="17"/>
      <c r="D169" s="17"/>
      <c r="E169" s="17"/>
      <c r="F169" s="31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2">
      <c r="B170" s="17"/>
      <c r="C170" s="17"/>
      <c r="D170" s="17"/>
      <c r="E170" s="17"/>
      <c r="F170" s="31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2">
      <c r="B171" s="17"/>
      <c r="C171" s="17"/>
      <c r="D171" s="17"/>
      <c r="E171" s="17"/>
      <c r="F171" s="31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2">
      <c r="B172" s="17"/>
      <c r="C172" s="17"/>
      <c r="D172" s="17"/>
      <c r="E172" s="17"/>
      <c r="F172" s="31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2">
      <c r="B173" s="17"/>
      <c r="C173" s="17"/>
      <c r="D173" s="17"/>
      <c r="E173" s="17"/>
      <c r="F173" s="31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</sheetData>
  <sheetProtection algorithmName="SHA-512" hashValue="q7qVmVyJUmFjPVk8A2Pj/s+0646AdJhgba2399WldwLsPNPwiUURFwwB8p8IN9jLXr2vhL4OH1ad2YBXf1NWeQ==" saltValue="O68o6iw6jiHiklmJZjEIIQ==" spinCount="100000" sheet="1" objects="1" scenarios="1"/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A1BA7-35E2-4747-80E0-2CEF5C69C8D1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3.75" x14ac:dyDescent="0.2">
      <c r="C23" s="6">
        <v>2</v>
      </c>
      <c r="D23" s="7" t="s">
        <v>58</v>
      </c>
      <c r="E23" s="6">
        <v>14</v>
      </c>
      <c r="F23" s="6" t="s">
        <v>27</v>
      </c>
      <c r="G23" s="6">
        <v>6</v>
      </c>
      <c r="H23" s="8" t="s">
        <v>53</v>
      </c>
      <c r="I23" s="9">
        <v>2773.23</v>
      </c>
    </row>
    <row r="24" spans="3:9" ht="76.5" x14ac:dyDescent="0.2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57</v>
      </c>
      <c r="I24" s="5">
        <v>2468.17</v>
      </c>
    </row>
    <row r="25" spans="3:9" ht="38.25" x14ac:dyDescent="0.2">
      <c r="C25" s="6">
        <v>4</v>
      </c>
      <c r="D25" s="10" t="s">
        <v>59</v>
      </c>
      <c r="E25" s="6">
        <v>14</v>
      </c>
      <c r="F25" s="6" t="s">
        <v>27</v>
      </c>
      <c r="G25" s="6">
        <v>6</v>
      </c>
      <c r="H25" s="8" t="s">
        <v>54</v>
      </c>
      <c r="I25" s="9">
        <v>2773.23</v>
      </c>
    </row>
    <row r="26" spans="3:9" ht="51" x14ac:dyDescent="0.2">
      <c r="C26" s="2">
        <v>5</v>
      </c>
      <c r="D26" s="3" t="s">
        <v>62</v>
      </c>
      <c r="E26" s="2">
        <v>14</v>
      </c>
      <c r="F26" s="2" t="s">
        <v>27</v>
      </c>
      <c r="G26" s="2">
        <v>6</v>
      </c>
      <c r="H26" s="4" t="s">
        <v>57</v>
      </c>
      <c r="I26" s="5">
        <v>2468.17</v>
      </c>
    </row>
    <row r="27" spans="3:9" ht="63.75" x14ac:dyDescent="0.2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3.75" x14ac:dyDescent="0.2">
      <c r="C28" s="11">
        <v>9</v>
      </c>
      <c r="D28" s="3" t="s">
        <v>60</v>
      </c>
      <c r="E28" s="11">
        <v>14</v>
      </c>
      <c r="F28" s="11" t="s">
        <v>27</v>
      </c>
      <c r="G28" s="11">
        <v>6</v>
      </c>
      <c r="H28" s="4" t="s">
        <v>42</v>
      </c>
      <c r="I28" s="5">
        <v>2773.23</v>
      </c>
    </row>
    <row r="29" spans="3:9" ht="51" x14ac:dyDescent="0.2">
      <c r="C29" s="12">
        <v>7</v>
      </c>
      <c r="D29" s="10" t="s">
        <v>61</v>
      </c>
      <c r="E29" s="12">
        <v>12</v>
      </c>
      <c r="F29" s="12" t="s">
        <v>27</v>
      </c>
      <c r="G29" s="12">
        <v>6</v>
      </c>
      <c r="H29" s="8" t="s">
        <v>55</v>
      </c>
      <c r="I29" s="9">
        <v>2773.23</v>
      </c>
    </row>
    <row r="30" spans="3:9" ht="76.5" x14ac:dyDescent="0.2">
      <c r="C30" s="2"/>
      <c r="D30" s="3" t="s">
        <v>51</v>
      </c>
      <c r="E30" s="2">
        <v>30</v>
      </c>
      <c r="F30" s="11" t="s">
        <v>27</v>
      </c>
      <c r="G30" s="2">
        <v>6</v>
      </c>
      <c r="H30" s="4" t="s">
        <v>56</v>
      </c>
      <c r="I30" s="5">
        <v>7044.99</v>
      </c>
    </row>
    <row r="31" spans="3:9" ht="76.5" x14ac:dyDescent="0.2">
      <c r="C31" s="6"/>
      <c r="D31" s="10" t="s">
        <v>52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2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Planilha2</vt:lpstr>
      <vt:lpstr>Planilha3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CREA-AC</cp:lastModifiedBy>
  <cp:lastPrinted>2022-06-23T14:11:44Z</cp:lastPrinted>
  <dcterms:created xsi:type="dcterms:W3CDTF">2018-11-12T17:51:05Z</dcterms:created>
  <dcterms:modified xsi:type="dcterms:W3CDTF">2022-06-24T12:52:20Z</dcterms:modified>
</cp:coreProperties>
</file>